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5135" windowHeight="8385"/>
  </bookViews>
  <sheets>
    <sheet name="Ingresos " sheetId="1" r:id="rId1"/>
    <sheet name="Egresos" sheetId="2" r:id="rId2"/>
    <sheet name="Distribucion Aportacion Estatal" sheetId="3" r:id="rId3"/>
  </sheets>
  <externalReferences>
    <externalReference r:id="rId4"/>
  </externalReferences>
  <definedNames>
    <definedName name="_xlnm.Print_Area" localSheetId="2">'Distribucion Aportacion Estatal'!$A$1:$P$32</definedName>
    <definedName name="_xlnm.Print_Area" localSheetId="1">Egresos!$A$2:$O$106</definedName>
    <definedName name="_xlnm.Print_Area" localSheetId="0">'Ingresos '!$A$1:$O$40</definedName>
  </definedNames>
  <calcPr calcId="124519"/>
</workbook>
</file>

<file path=xl/calcChain.xml><?xml version="1.0" encoding="utf-8"?>
<calcChain xmlns="http://schemas.openxmlformats.org/spreadsheetml/2006/main">
  <c r="C72" i="2"/>
  <c r="C73"/>
  <c r="G82"/>
  <c r="F82"/>
  <c r="O82"/>
  <c r="O86" s="1"/>
  <c r="O97" s="1"/>
  <c r="N82"/>
  <c r="M82"/>
  <c r="L82"/>
  <c r="J82"/>
  <c r="I82"/>
  <c r="C82" s="1"/>
  <c r="C86" s="1"/>
  <c r="C97" s="1"/>
  <c r="H82"/>
  <c r="E82"/>
  <c r="D82"/>
  <c r="C61"/>
  <c r="F78"/>
  <c r="C70"/>
  <c r="C63"/>
  <c r="C64"/>
  <c r="C65"/>
  <c r="C66"/>
  <c r="C67"/>
  <c r="C68"/>
  <c r="C69"/>
  <c r="C71"/>
  <c r="C74"/>
  <c r="C75"/>
  <c r="C76"/>
  <c r="C77"/>
  <c r="C78"/>
  <c r="C79"/>
  <c r="C80"/>
  <c r="C81"/>
  <c r="C83"/>
  <c r="C84"/>
  <c r="C85"/>
  <c r="C47"/>
  <c r="C48"/>
  <c r="C49"/>
  <c r="C50"/>
  <c r="C51"/>
  <c r="C52"/>
  <c r="C53"/>
  <c r="C54"/>
  <c r="C55"/>
  <c r="C56"/>
  <c r="C57"/>
  <c r="C58"/>
  <c r="C59"/>
  <c r="C32"/>
  <c r="C33"/>
  <c r="C34"/>
  <c r="C35"/>
  <c r="C36"/>
  <c r="C37"/>
  <c r="C38"/>
  <c r="C39"/>
  <c r="C40"/>
  <c r="C41"/>
  <c r="C42"/>
  <c r="C43"/>
  <c r="C44"/>
  <c r="C60"/>
  <c r="C25"/>
  <c r="C93"/>
  <c r="C91"/>
  <c r="O16"/>
  <c r="N16"/>
  <c r="M16"/>
  <c r="L16"/>
  <c r="K16"/>
  <c r="J16"/>
  <c r="F24" i="1"/>
  <c r="E24"/>
  <c r="F20"/>
  <c r="E20"/>
  <c r="C29" i="2"/>
  <c r="C10"/>
  <c r="C11"/>
  <c r="C12"/>
  <c r="O14"/>
  <c r="C90"/>
  <c r="H86"/>
  <c r="H97" s="1"/>
  <c r="O95"/>
  <c r="N95"/>
  <c r="M95"/>
  <c r="L95"/>
  <c r="K95"/>
  <c r="J95"/>
  <c r="I95"/>
  <c r="H95"/>
  <c r="G95"/>
  <c r="F95"/>
  <c r="E95"/>
  <c r="D95"/>
  <c r="C94"/>
  <c r="C92"/>
  <c r="C89"/>
  <c r="O88"/>
  <c r="N88"/>
  <c r="M88"/>
  <c r="L88"/>
  <c r="K88"/>
  <c r="J88"/>
  <c r="I88"/>
  <c r="H88"/>
  <c r="G88"/>
  <c r="F88"/>
  <c r="E88"/>
  <c r="D88"/>
  <c r="C87"/>
  <c r="C88"/>
  <c r="N86"/>
  <c r="N97" s="1"/>
  <c r="M86"/>
  <c r="M97" s="1"/>
  <c r="L86"/>
  <c r="J86"/>
  <c r="I86"/>
  <c r="G86"/>
  <c r="F86"/>
  <c r="E86"/>
  <c r="D86"/>
  <c r="D97" s="1"/>
  <c r="C62"/>
  <c r="O61"/>
  <c r="N61"/>
  <c r="M61"/>
  <c r="L61"/>
  <c r="K61"/>
  <c r="J61"/>
  <c r="I61"/>
  <c r="H61"/>
  <c r="G61"/>
  <c r="F61"/>
  <c r="E61"/>
  <c r="D61"/>
  <c r="C46"/>
  <c r="C45"/>
  <c r="C31"/>
  <c r="O30"/>
  <c r="N30"/>
  <c r="M30"/>
  <c r="L30"/>
  <c r="K30"/>
  <c r="J30"/>
  <c r="I30"/>
  <c r="H30"/>
  <c r="G30"/>
  <c r="F30"/>
  <c r="E30"/>
  <c r="D30"/>
  <c r="C28"/>
  <c r="C27"/>
  <c r="C26"/>
  <c r="C24"/>
  <c r="C23"/>
  <c r="C22"/>
  <c r="C21"/>
  <c r="C20"/>
  <c r="C19"/>
  <c r="C18"/>
  <c r="C17"/>
  <c r="C16"/>
  <c r="C15"/>
  <c r="C14"/>
  <c r="C13"/>
  <c r="C9"/>
  <c r="P19" i="3"/>
  <c r="P21"/>
  <c r="O19"/>
  <c r="O21"/>
  <c r="N19"/>
  <c r="N21"/>
  <c r="M19"/>
  <c r="M21"/>
  <c r="L19"/>
  <c r="L21"/>
  <c r="K19"/>
  <c r="K21"/>
  <c r="J19"/>
  <c r="J21"/>
  <c r="I19"/>
  <c r="I21"/>
  <c r="H19"/>
  <c r="H21"/>
  <c r="G19"/>
  <c r="G21"/>
  <c r="F19"/>
  <c r="F21"/>
  <c r="E19"/>
  <c r="E21"/>
  <c r="D16"/>
  <c r="D19"/>
  <c r="D21"/>
  <c r="C20" i="1"/>
  <c r="O19"/>
  <c r="N18"/>
  <c r="N17"/>
  <c r="M17"/>
  <c r="C17"/>
  <c r="C16"/>
  <c r="C15"/>
  <c r="C14"/>
  <c r="C13"/>
  <c r="C12"/>
  <c r="C11"/>
  <c r="K10"/>
  <c r="J10"/>
  <c r="I10"/>
  <c r="H10"/>
  <c r="C10"/>
  <c r="M9"/>
  <c r="L9"/>
  <c r="K9"/>
  <c r="J9"/>
  <c r="I9"/>
  <c r="H9"/>
  <c r="C9"/>
  <c r="O8"/>
  <c r="C8"/>
  <c r="C7"/>
  <c r="E18"/>
  <c r="G18"/>
  <c r="I18"/>
  <c r="K18"/>
  <c r="M18"/>
  <c r="O18"/>
  <c r="H19"/>
  <c r="F18"/>
  <c r="H18"/>
  <c r="H22"/>
  <c r="J18"/>
  <c r="L18"/>
  <c r="E19"/>
  <c r="E22"/>
  <c r="G19"/>
  <c r="I19"/>
  <c r="K19"/>
  <c r="K24"/>
  <c r="M19"/>
  <c r="M22"/>
  <c r="M24"/>
  <c r="M25"/>
  <c r="M30"/>
  <c r="I24"/>
  <c r="I25"/>
  <c r="E25"/>
  <c r="G22"/>
  <c r="G24"/>
  <c r="G25"/>
  <c r="F28"/>
  <c r="E28"/>
  <c r="G28"/>
  <c r="H28"/>
  <c r="I28"/>
  <c r="J28"/>
  <c r="K28"/>
  <c r="L28"/>
  <c r="M28"/>
  <c r="O28"/>
  <c r="N28"/>
  <c r="K22"/>
  <c r="N19"/>
  <c r="J19"/>
  <c r="J24"/>
  <c r="J25"/>
  <c r="F19"/>
  <c r="F25"/>
  <c r="I22"/>
  <c r="I30"/>
  <c r="G97" i="2"/>
  <c r="F97"/>
  <c r="I97"/>
  <c r="N24" i="1"/>
  <c r="N25"/>
  <c r="C18"/>
  <c r="F22"/>
  <c r="F30"/>
  <c r="D22"/>
  <c r="D28"/>
  <c r="C28"/>
  <c r="H24"/>
  <c r="D24"/>
  <c r="D25"/>
  <c r="O22"/>
  <c r="O24"/>
  <c r="O25"/>
  <c r="H25"/>
  <c r="H30"/>
  <c r="J22"/>
  <c r="J30"/>
  <c r="L19"/>
  <c r="N22"/>
  <c r="L22"/>
  <c r="L30"/>
  <c r="L24"/>
  <c r="C19"/>
  <c r="L25"/>
  <c r="C95" i="2"/>
  <c r="E97"/>
  <c r="C30"/>
  <c r="O30" i="1"/>
  <c r="N30"/>
  <c r="G30"/>
  <c r="E30"/>
  <c r="D30"/>
  <c r="C24"/>
  <c r="C25"/>
  <c r="C22"/>
  <c r="K25"/>
  <c r="K82" i="2"/>
  <c r="K86" s="1"/>
  <c r="K97" s="1"/>
  <c r="K30" i="1"/>
  <c r="J97" i="2"/>
  <c r="L97"/>
  <c r="C30" i="1"/>
</calcChain>
</file>

<file path=xl/sharedStrings.xml><?xml version="1.0" encoding="utf-8"?>
<sst xmlns="http://schemas.openxmlformats.org/spreadsheetml/2006/main" count="176" uniqueCount="148">
  <si>
    <t>ORGANISMO OPERADOR DEL PARQUE DE LA SOLIDARIDAD</t>
  </si>
  <si>
    <t>Descripción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</si>
  <si>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</si>
  <si>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</si>
  <si>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</si>
  <si>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</si>
  <si>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</si>
  <si>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</si>
  <si>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</si>
  <si>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</si>
  <si>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</si>
  <si>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</si>
  <si>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</si>
  <si>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</si>
  <si>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</t>
  </si>
  <si>
    <t>Taquilla Solidaridad</t>
  </si>
  <si>
    <t>Taquilla Montenegro</t>
  </si>
  <si>
    <t>Estacionamiento Solidaridad</t>
  </si>
  <si>
    <t>Estacionamiento Montenegro</t>
  </si>
  <si>
    <t>Renta auditorio</t>
  </si>
  <si>
    <t>Renta campos de fútbol</t>
  </si>
  <si>
    <t>Escuela de fútbol</t>
  </si>
  <si>
    <t>Liga deportivas</t>
  </si>
  <si>
    <t>Torneo de fútbol</t>
  </si>
  <si>
    <t>Curso de verano</t>
  </si>
  <si>
    <t>Tren escénico</t>
  </si>
  <si>
    <t>Concesiones Solidaridad</t>
  </si>
  <si>
    <t>Concesiones Montenegro</t>
  </si>
  <si>
    <t>Otros Ingresos</t>
  </si>
  <si>
    <t>Productos  financieros</t>
  </si>
  <si>
    <t>Total Ingresos Propios</t>
  </si>
  <si>
    <t>Ingresos transferibles (I.V.A. Trasladado)</t>
  </si>
  <si>
    <t>Subtotal Ingresos Transferibles</t>
  </si>
  <si>
    <t>Subsidio</t>
  </si>
  <si>
    <t>Subtotal Subsidio</t>
  </si>
  <si>
    <t>Total Ingresos</t>
  </si>
  <si>
    <t>PRESUPUESTACIÓN Y DISTRIBUCIÓN DE RECURSOS (APLICACIÓN SUBSIDIO)</t>
  </si>
  <si>
    <t>DEPENDENCIA / ORGANISMO</t>
  </si>
  <si>
    <t>CAPÍTULO</t>
  </si>
  <si>
    <t>PARTIDA</t>
  </si>
  <si>
    <t>DESCRIPCIÓN</t>
  </si>
  <si>
    <t>IMPORTE ANUAL</t>
  </si>
  <si>
    <t>SERVICIOS PERSONALES</t>
  </si>
  <si>
    <t>REMUNERACIONES AL PERSONAL DE CARÁCTER PERMANENTE</t>
  </si>
  <si>
    <t>Sueldo base al personal permanente</t>
  </si>
  <si>
    <t xml:space="preserve">Sueldo base  </t>
  </si>
  <si>
    <t>TOTAL CAPÍTULO 1000 Servicios Presonales</t>
  </si>
  <si>
    <t>SUMAS</t>
  </si>
  <si>
    <t>NOTA.</t>
  </si>
  <si>
    <t>Calendarización basada en la información proporcionada por SEPAF.</t>
  </si>
  <si>
    <t>CONCEPTO PARTIDA</t>
  </si>
  <si>
    <t>Asignación</t>
  </si>
  <si>
    <t>GASTO MENSUAL</t>
  </si>
  <si>
    <t>Inicial</t>
  </si>
  <si>
    <t>Sueldo base</t>
  </si>
  <si>
    <t>Salarios al personal eventual</t>
  </si>
  <si>
    <t>Retribuciones por servicios de carácter social</t>
  </si>
  <si>
    <t>Prima quinquenal por años de servicios efectivos prestados</t>
  </si>
  <si>
    <t>Prima vacacional y dominical</t>
  </si>
  <si>
    <t>Aguinaldo</t>
  </si>
  <si>
    <t>Remuneraciones por horas extraordinarias</t>
  </si>
  <si>
    <t>Cuotas al IMSS por enfermedades y maternidad</t>
  </si>
  <si>
    <t>Cuotas para la vivienda</t>
  </si>
  <si>
    <t>Cuotas a pensiones</t>
  </si>
  <si>
    <t>Cuotas para el sistema de ahorro para el retiro</t>
  </si>
  <si>
    <t>Cuotas para el seguro de vida del personal</t>
  </si>
  <si>
    <t>Indemnizaciones por separación</t>
  </si>
  <si>
    <t>Fondo de retiro</t>
  </si>
  <si>
    <t>Estímulos al personal</t>
  </si>
  <si>
    <t>Prestación salarial complementaria por fallecimiento</t>
  </si>
  <si>
    <t>Impacto al salario en el transcurso del año</t>
  </si>
  <si>
    <t>Otras medidas de carácter laboral y económicas</t>
  </si>
  <si>
    <t>Ayuda para despensa</t>
  </si>
  <si>
    <t>Ayuda para pasajes</t>
  </si>
  <si>
    <t>Estímulo por el día del servidor público</t>
  </si>
  <si>
    <t>Capítulo 1000 (Servicios Personales)</t>
  </si>
  <si>
    <t>Materiales, útiles y equipos menores de oficina</t>
  </si>
  <si>
    <t>Materiales y útiles de impresión y reproducción</t>
  </si>
  <si>
    <t>Materiales, útiles y equipos menores de tecnologías de la información y comunicaciones</t>
  </si>
  <si>
    <t>Material de limpieza</t>
  </si>
  <si>
    <t>Productos alimenticios para el personal en las instalaciones de las dependencias y entidades</t>
  </si>
  <si>
    <t>Productos alimenticios para animales</t>
  </si>
  <si>
    <t>Utensilios para el servicio de alimentación</t>
  </si>
  <si>
    <t>Productos minerales no metálicos</t>
  </si>
  <si>
    <t>Cemento y productos de concreto</t>
  </si>
  <si>
    <t>Cal, yeso y productos de yeso</t>
  </si>
  <si>
    <t>Vidrio y productos de vidrio</t>
  </si>
  <si>
    <t>Material eléctrico y electrónico</t>
  </si>
  <si>
    <t>Artículos metálicos para la construcción</t>
  </si>
  <si>
    <t>Materiales complementarios</t>
  </si>
  <si>
    <t>Otros materiales y artículos de construcción y reparación</t>
  </si>
  <si>
    <t>Fertilizantes, pesticidas y otros agroquímicos</t>
  </si>
  <si>
    <t>Medicinas y productos farmacéuticos</t>
  </si>
  <si>
    <t>Materiales, accesorios y suministros médicos</t>
  </si>
  <si>
    <t>Fibras sintéticas, hules, plásticos y derivados</t>
  </si>
  <si>
    <t>Combustibles, lubricantes y aditivos para vehículos terrestres, aéreos, marítimos, lacustres y fluviales destinados a servicios públicos y la operación de programas públicos</t>
  </si>
  <si>
    <t>Vestuario y uniformes</t>
  </si>
  <si>
    <t>Prendas de seguridad y protección personal</t>
  </si>
  <si>
    <t>Artículos deportivos</t>
  </si>
  <si>
    <t>Herramientas menores</t>
  </si>
  <si>
    <t>Refacciones y accesorios menores de edificios</t>
  </si>
  <si>
    <t>Refacciones y accesorios menores de mobiliario y equipo de administración, educacional y recreativo</t>
  </si>
  <si>
    <t>Refacciones y accesorios menores de equipo de cómputo y tecnologías de la información</t>
  </si>
  <si>
    <t>Refacciones y accesorios menores de equipo de transporte</t>
  </si>
  <si>
    <t>Refacciones y accesorios menores de maquinaria y otros equipos</t>
  </si>
  <si>
    <t>Refacciones y accesorios menores otros bienes muebles</t>
  </si>
  <si>
    <t>Capítulo 2000 (Materiales y Suministros)</t>
  </si>
  <si>
    <t>Servicio de energía eléctrica</t>
  </si>
  <si>
    <t>Servicio telefónico tradicional</t>
  </si>
  <si>
    <t>Servicios de acceso de internet, redes y procesamiento de información</t>
  </si>
  <si>
    <t>Arrendamiento de maquinaria, otros equipos y herramientas</t>
  </si>
  <si>
    <t>Arrendamientos especiales</t>
  </si>
  <si>
    <t>Servicios legales, de contabilidad, auditoría y relacionados</t>
  </si>
  <si>
    <t>Servicio de Impresión de documentos y papelería oficial</t>
  </si>
  <si>
    <t>Servicios de vigilancia</t>
  </si>
  <si>
    <t>Servicios bancarios y financieros</t>
  </si>
  <si>
    <t>Seguros de bienes patrimoniales</t>
  </si>
  <si>
    <t>Mantenimiento y conservación de inmuebles para la prestación de servicios administrativos</t>
  </si>
  <si>
    <t>Mantenimiento y conservación de inmuebles para la prestación de servicios públicos</t>
  </si>
  <si>
    <t>Mantenimiento y conservación de mobiliario y equipo de administración, educacional y recreativo</t>
  </si>
  <si>
    <t>Instalación, reparación y mantenimiento de equipo de cómputo y tecnologías de la información</t>
  </si>
  <si>
    <t>Mantenimiento y conservación de vehículos terrestres, aéreos, marítimos, lacustres y fluviales</t>
  </si>
  <si>
    <t>Instalación, reparación y mantenimiento de maquinaria y otros equipos</t>
  </si>
  <si>
    <t>Mantenimiento y conservación de maquinaria y equipo de trabajo específico</t>
  </si>
  <si>
    <t>Difusión por radio, televisión y otros medios de mensajes comerciales para promover la venta de bienes o servicios</t>
  </si>
  <si>
    <t>Otros impuestos y derechos</t>
  </si>
  <si>
    <t>Laudos Laborales</t>
  </si>
  <si>
    <t>Penas, multas, accesorios y actualizaciones</t>
  </si>
  <si>
    <t>Gastos menores</t>
  </si>
  <si>
    <t>Capítulo 3000 (Servicios Generales)</t>
  </si>
  <si>
    <t>Aportación para Erogaciones Contingentes</t>
  </si>
  <si>
    <t>Capítulo 4000 (Transferencias, Asignaciones, Subsidios y Otras Ayudas))</t>
  </si>
  <si>
    <t>Equipo de cómputo y de tecnología de la información</t>
  </si>
  <si>
    <t>Equipos de comunicación y telecomunicación</t>
  </si>
  <si>
    <t>Herramientas y máquinas herramienta</t>
  </si>
  <si>
    <t>Refacciones y accesorios mayores</t>
  </si>
  <si>
    <t>Capítulo 5000 (Bienes Muebles e Inmuebles)</t>
  </si>
  <si>
    <t xml:space="preserve">Total Presupuesto </t>
  </si>
  <si>
    <r>
      <t xml:space="preserve">PRESUPESTO DE EGRESOS </t>
    </r>
    <r>
      <rPr>
        <b/>
        <sz val="36"/>
        <rFont val="Arial"/>
        <family val="2"/>
      </rPr>
      <t>2016</t>
    </r>
  </si>
  <si>
    <r>
      <t xml:space="preserve">          PRESUPUESTO DE INGRESOS </t>
    </r>
    <r>
      <rPr>
        <b/>
        <sz val="36"/>
        <rFont val="Arial"/>
        <family val="2"/>
      </rPr>
      <t>2016</t>
    </r>
  </si>
  <si>
    <t>Presupuesto 2016</t>
  </si>
  <si>
    <t>Otros Mobiliarios y equipos de administración</t>
  </si>
  <si>
    <t xml:space="preserve"> Presupuesto de Ingresos 2016</t>
  </si>
  <si>
    <t>Maquinaria y equipo agropecuario</t>
  </si>
  <si>
    <t>Servicio de energía eléctrica para bombeo y tratamiento de agua</t>
  </si>
  <si>
    <t>Servicio de digitalización de documentación</t>
  </si>
  <si>
    <r>
      <t xml:space="preserve">PRESUPUESTO DE EGRESOS </t>
    </r>
    <r>
      <rPr>
        <b/>
        <sz val="36"/>
        <color indexed="8"/>
        <rFont val="Arial"/>
        <family val="2"/>
      </rPr>
      <t>2016</t>
    </r>
  </si>
  <si>
    <t>CALENDARIZACIÓN 2016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</si>
</sst>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64" formatCode="00"/>
    <numFmt numFmtId="165" formatCode="0000"/>
    <numFmt numFmtId="166" formatCode="#,##0_ ;[Red]\-#,##0\ "/>
  </numFmts>
  <fonts count="3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Arial"/>
      <family val="2"/>
    </font>
    <font>
      <b/>
      <sz val="36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6"/>
      <name val="Arial"/>
      <family val="2"/>
    </font>
    <font>
      <b/>
      <sz val="12"/>
      <name val="Arial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9"/>
      <color indexed="9"/>
      <name val="Arial"/>
      <family val="2"/>
    </font>
    <font>
      <b/>
      <i/>
      <sz val="9"/>
      <color indexed="9"/>
      <name val="Arial"/>
      <family val="2"/>
    </font>
    <font>
      <b/>
      <sz val="26"/>
      <name val="Arial"/>
      <family val="2"/>
    </font>
    <font>
      <b/>
      <sz val="36"/>
      <color indexed="8"/>
      <name val="Arial"/>
      <family val="2"/>
    </font>
    <font>
      <sz val="10"/>
      <name val="MS Sans Serif"/>
      <family val="2"/>
    </font>
    <font>
      <b/>
      <sz val="10"/>
      <color indexed="9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1"/>
      <color theme="1"/>
      <name val="Calibri"/>
      <family val="2"/>
      <scheme val="minor"/>
    </font>
    <font>
      <b/>
      <sz val="9"/>
      <color theme="0"/>
      <name val="Arial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9"/>
      <color rgb="FF99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66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</borders>
  <cellStyleXfs count="3">
    <xf numFmtId="0" fontId="0" fillId="0" borderId="0"/>
    <xf numFmtId="43" fontId="23" fillId="0" borderId="0" applyFont="0" applyFill="0" applyBorder="0" applyAlignment="0" applyProtection="0"/>
    <xf numFmtId="0" fontId="19" fillId="0" borderId="0"/>
  </cellStyleXfs>
  <cellXfs count="165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2" fillId="0" borderId="0" xfId="0" applyFont="1" applyFill="1" applyAlignment="1"/>
    <xf numFmtId="0" fontId="4" fillId="0" borderId="0" xfId="0" applyFont="1" applyAlignment="1"/>
    <xf numFmtId="0" fontId="4" fillId="0" borderId="0" xfId="0" applyFont="1" applyAlignment="1">
      <alignment horizontal="right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/>
    </xf>
    <xf numFmtId="164" fontId="7" fillId="0" borderId="0" xfId="0" applyNumberFormat="1" applyFont="1" applyFill="1" applyAlignment="1"/>
    <xf numFmtId="0" fontId="4" fillId="0" borderId="0" xfId="0" applyFont="1" applyFill="1" applyAlignment="1"/>
    <xf numFmtId="0" fontId="7" fillId="0" borderId="0" xfId="0" applyFont="1" applyFill="1" applyAlignment="1"/>
    <xf numFmtId="0" fontId="4" fillId="0" borderId="0" xfId="0" applyFont="1"/>
    <xf numFmtId="0" fontId="4" fillId="0" borderId="0" xfId="0" applyFont="1" applyAlignment="1">
      <alignment horizontal="right" vertical="center"/>
    </xf>
    <xf numFmtId="0" fontId="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1" fillId="0" borderId="0" xfId="0" applyFont="1" applyAlignment="1">
      <alignment vertical="center"/>
    </xf>
    <xf numFmtId="0" fontId="9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2" fillId="0" borderId="2" xfId="0" applyNumberFormat="1" applyFont="1" applyFill="1" applyBorder="1" applyAlignment="1">
      <alignment horizontal="center" vertical="center"/>
    </xf>
    <xf numFmtId="0" fontId="12" fillId="0" borderId="1" xfId="0" applyFont="1" applyFill="1" applyBorder="1"/>
    <xf numFmtId="3" fontId="12" fillId="0" borderId="1" xfId="0" applyNumberFormat="1" applyFont="1" applyBorder="1" applyAlignment="1">
      <alignment vertical="center" wrapText="1"/>
    </xf>
    <xf numFmtId="3" fontId="12" fillId="0" borderId="1" xfId="0" applyNumberFormat="1" applyFont="1" applyFill="1" applyBorder="1"/>
    <xf numFmtId="0" fontId="11" fillId="0" borderId="0" xfId="0" applyFont="1"/>
    <xf numFmtId="3" fontId="11" fillId="0" borderId="0" xfId="0" applyNumberFormat="1" applyFont="1"/>
    <xf numFmtId="164" fontId="12" fillId="0" borderId="3" xfId="0" applyNumberFormat="1" applyFont="1" applyFill="1" applyBorder="1" applyAlignment="1">
      <alignment horizontal="center" vertical="center"/>
    </xf>
    <xf numFmtId="3" fontId="12" fillId="0" borderId="1" xfId="0" applyNumberFormat="1" applyFont="1" applyBorder="1"/>
    <xf numFmtId="3" fontId="12" fillId="0" borderId="1" xfId="0" applyNumberFormat="1" applyFont="1" applyFill="1" applyBorder="1" applyAlignment="1">
      <alignment horizontal="right" vertical="center"/>
    </xf>
    <xf numFmtId="3" fontId="12" fillId="0" borderId="1" xfId="0" applyNumberFormat="1" applyFont="1" applyBorder="1" applyAlignment="1">
      <alignment horizontal="right" vertical="center"/>
    </xf>
    <xf numFmtId="164" fontId="12" fillId="0" borderId="4" xfId="0" applyNumberFormat="1" applyFont="1" applyFill="1" applyBorder="1" applyAlignment="1">
      <alignment horizontal="center" vertical="center"/>
    </xf>
    <xf numFmtId="164" fontId="12" fillId="0" borderId="5" xfId="0" applyNumberFormat="1" applyFont="1" applyFill="1" applyBorder="1" applyAlignment="1">
      <alignment horizontal="center" vertical="center"/>
    </xf>
    <xf numFmtId="165" fontId="13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 applyAlignment="1">
      <alignment horizontal="right" wrapText="1"/>
    </xf>
    <xf numFmtId="3" fontId="13" fillId="2" borderId="1" xfId="0" applyNumberFormat="1" applyFont="1" applyFill="1" applyBorder="1" applyAlignment="1">
      <alignment horizontal="right"/>
    </xf>
    <xf numFmtId="3" fontId="13" fillId="2" borderId="1" xfId="0" applyNumberFormat="1" applyFont="1" applyFill="1" applyBorder="1"/>
    <xf numFmtId="4" fontId="12" fillId="0" borderId="1" xfId="0" applyNumberFormat="1" applyFont="1" applyBorder="1"/>
    <xf numFmtId="0" fontId="10" fillId="0" borderId="0" xfId="0" applyFont="1"/>
    <xf numFmtId="0" fontId="12" fillId="0" borderId="1" xfId="0" applyFont="1" applyBorder="1" applyAlignment="1">
      <alignment horizontal="center"/>
    </xf>
    <xf numFmtId="0" fontId="12" fillId="0" borderId="1" xfId="0" applyFont="1" applyBorder="1"/>
    <xf numFmtId="0" fontId="15" fillId="4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right" vertical="center"/>
    </xf>
    <xf numFmtId="3" fontId="15" fillId="3" borderId="1" xfId="0" applyNumberFormat="1" applyFont="1" applyFill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1" fillId="0" borderId="0" xfId="0" applyFon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7" fillId="0" borderId="0" xfId="0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5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5" fillId="0" borderId="6" xfId="0" applyFont="1" applyBorder="1" applyAlignment="1">
      <alignment vertical="center"/>
    </xf>
    <xf numFmtId="166" fontId="24" fillId="5" borderId="13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0" fillId="0" borderId="5" xfId="2" applyNumberFormat="1" applyFont="1" applyFill="1" applyBorder="1" applyAlignment="1">
      <alignment horizontal="center" vertical="center" wrapText="1"/>
    </xf>
    <xf numFmtId="0" fontId="20" fillId="0" borderId="7" xfId="2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3" fontId="0" fillId="0" borderId="1" xfId="0" applyNumberFormat="1" applyBorder="1" applyAlignment="1">
      <alignment horizontal="right" vertical="center"/>
    </xf>
    <xf numFmtId="165" fontId="0" fillId="0" borderId="1" xfId="0" quotePrefix="1" applyNumberFormat="1" applyBorder="1" applyAlignment="1">
      <alignment horizontal="center" vertical="center"/>
    </xf>
    <xf numFmtId="0" fontId="0" fillId="0" borderId="1" xfId="0" applyBorder="1" applyAlignment="1">
      <alignment vertical="top" wrapText="1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right" vertical="center"/>
    </xf>
    <xf numFmtId="3" fontId="5" fillId="2" borderId="1" xfId="0" applyNumberFormat="1" applyFont="1" applyFill="1" applyBorder="1" applyAlignment="1">
      <alignment vertical="center"/>
    </xf>
    <xf numFmtId="165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right" vertical="center"/>
    </xf>
    <xf numFmtId="3" fontId="5" fillId="0" borderId="1" xfId="0" applyNumberFormat="1" applyFont="1" applyFill="1" applyBorder="1" applyAlignment="1">
      <alignment vertical="center"/>
    </xf>
    <xf numFmtId="166" fontId="24" fillId="5" borderId="14" xfId="0" applyNumberFormat="1" applyFont="1" applyFill="1" applyBorder="1" applyAlignment="1">
      <alignment horizontal="center" vertical="center"/>
    </xf>
    <xf numFmtId="166" fontId="24" fillId="5" borderId="15" xfId="0" applyNumberFormat="1" applyFont="1" applyFill="1" applyBorder="1" applyAlignment="1">
      <alignment horizontal="right" vertical="center"/>
    </xf>
    <xf numFmtId="3" fontId="0" fillId="0" borderId="0" xfId="0" applyNumberFormat="1" applyAlignment="1">
      <alignment vertical="center"/>
    </xf>
    <xf numFmtId="0" fontId="25" fillId="0" borderId="0" xfId="0" applyFont="1" applyAlignment="1">
      <alignment horizontal="right" vertical="center"/>
    </xf>
    <xf numFmtId="0" fontId="26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Fill="1" applyBorder="1" applyAlignment="1"/>
    <xf numFmtId="0" fontId="1" fillId="0" borderId="0" xfId="0" applyFont="1" applyFill="1" applyBorder="1"/>
    <xf numFmtId="0" fontId="4" fillId="0" borderId="0" xfId="0" applyFont="1" applyFill="1" applyBorder="1" applyAlignment="1">
      <alignment vertical="top"/>
    </xf>
    <xf numFmtId="0" fontId="4" fillId="0" borderId="0" xfId="0" applyFont="1" applyFill="1" applyBorder="1" applyAlignment="1">
      <alignment vertical="center"/>
    </xf>
    <xf numFmtId="0" fontId="27" fillId="0" borderId="0" xfId="0" applyFont="1"/>
    <xf numFmtId="0" fontId="4" fillId="0" borderId="0" xfId="0" applyFont="1" applyFill="1" applyBorder="1" applyAlignment="1">
      <alignment horizontal="right" vertical="center"/>
    </xf>
    <xf numFmtId="0" fontId="5" fillId="0" borderId="0" xfId="0" applyFont="1" applyAlignment="1">
      <alignment vertical="center" wrapText="1"/>
    </xf>
    <xf numFmtId="0" fontId="0" fillId="0" borderId="0" xfId="0" applyFill="1" applyBorder="1" applyAlignment="1">
      <alignment horizontal="left" vertical="center"/>
    </xf>
    <xf numFmtId="164" fontId="7" fillId="0" borderId="0" xfId="0" applyNumberFormat="1" applyFont="1" applyFill="1" applyAlignment="1">
      <alignment vertical="center" wrapText="1"/>
    </xf>
    <xf numFmtId="0" fontId="21" fillId="0" borderId="0" xfId="0" applyFont="1" applyFill="1" applyBorder="1" applyAlignment="1"/>
    <xf numFmtId="4" fontId="0" fillId="0" borderId="0" xfId="0" applyNumberFormat="1" applyAlignment="1">
      <alignment vertical="center"/>
    </xf>
    <xf numFmtId="0" fontId="28" fillId="0" borderId="6" xfId="0" applyFont="1" applyBorder="1" applyAlignment="1">
      <alignment horizontal="left"/>
    </xf>
    <xf numFmtId="0" fontId="29" fillId="0" borderId="6" xfId="0" applyFont="1" applyBorder="1" applyAlignment="1">
      <alignment horizontal="center" vertical="center"/>
    </xf>
    <xf numFmtId="0" fontId="29" fillId="0" borderId="6" xfId="0" applyFont="1" applyBorder="1" applyAlignment="1">
      <alignment vertical="center"/>
    </xf>
    <xf numFmtId="0" fontId="30" fillId="0" borderId="6" xfId="0" applyFont="1" applyBorder="1" applyAlignment="1">
      <alignment vertical="center"/>
    </xf>
    <xf numFmtId="0" fontId="30" fillId="0" borderId="0" xfId="0" applyFont="1" applyAlignment="1">
      <alignment vertical="center"/>
    </xf>
    <xf numFmtId="4" fontId="5" fillId="0" borderId="0" xfId="0" applyNumberFormat="1" applyFont="1" applyAlignment="1">
      <alignment horizontal="center" vertical="center"/>
    </xf>
    <xf numFmtId="3" fontId="0" fillId="0" borderId="0" xfId="0" applyNumberFormat="1"/>
    <xf numFmtId="4" fontId="0" fillId="0" borderId="0" xfId="0" applyNumberFormat="1"/>
    <xf numFmtId="166" fontId="24" fillId="5" borderId="16" xfId="0" applyNumberFormat="1" applyFont="1" applyFill="1" applyBorder="1" applyAlignment="1">
      <alignment horizontal="center" vertical="center"/>
    </xf>
    <xf numFmtId="166" fontId="24" fillId="5" borderId="15" xfId="0" applyNumberFormat="1" applyFont="1" applyFill="1" applyBorder="1" applyAlignment="1">
      <alignment horizontal="center" vertical="center"/>
    </xf>
    <xf numFmtId="166" fontId="24" fillId="5" borderId="17" xfId="0" applyNumberFormat="1" applyFont="1" applyFill="1" applyBorder="1" applyAlignment="1">
      <alignment horizontal="center" vertical="center"/>
    </xf>
    <xf numFmtId="0" fontId="30" fillId="0" borderId="1" xfId="0" applyFont="1" applyBorder="1" applyAlignment="1">
      <alignment horizontal="center" vertical="center"/>
    </xf>
    <xf numFmtId="0" fontId="30" fillId="0" borderId="1" xfId="0" applyFont="1" applyBorder="1" applyAlignment="1">
      <alignment horizontal="justify" vertical="center" wrapText="1"/>
    </xf>
    <xf numFmtId="166" fontId="30" fillId="0" borderId="1" xfId="0" applyNumberFormat="1" applyFont="1" applyBorder="1" applyAlignment="1">
      <alignment vertical="center"/>
    </xf>
    <xf numFmtId="166" fontId="30" fillId="0" borderId="1" xfId="0" applyNumberFormat="1" applyFont="1" applyFill="1" applyBorder="1" applyAlignment="1">
      <alignment vertical="center"/>
    </xf>
    <xf numFmtId="0" fontId="30" fillId="0" borderId="1" xfId="0" applyFont="1" applyFill="1" applyBorder="1" applyAlignment="1">
      <alignment horizontal="justify" vertical="center" wrapText="1"/>
    </xf>
    <xf numFmtId="3" fontId="0" fillId="0" borderId="0" xfId="0" applyNumberFormat="1" applyFill="1"/>
    <xf numFmtId="4" fontId="0" fillId="0" borderId="0" xfId="0" applyNumberFormat="1" applyFill="1"/>
    <xf numFmtId="0" fontId="0" fillId="0" borderId="0" xfId="0" applyFill="1"/>
    <xf numFmtId="0" fontId="5" fillId="0" borderId="0" xfId="0" applyFont="1"/>
    <xf numFmtId="166" fontId="24" fillId="5" borderId="8" xfId="0" applyNumberFormat="1" applyFont="1" applyFill="1" applyBorder="1" applyAlignment="1">
      <alignment horizontal="right" vertical="center"/>
    </xf>
    <xf numFmtId="166" fontId="30" fillId="0" borderId="1" xfId="0" applyNumberFormat="1" applyFont="1" applyBorder="1" applyAlignment="1" applyProtection="1">
      <alignment vertical="center"/>
    </xf>
    <xf numFmtId="166" fontId="30" fillId="0" borderId="1" xfId="0" applyNumberFormat="1" applyFont="1" applyFill="1" applyBorder="1" applyAlignment="1" applyProtection="1">
      <alignment vertical="center"/>
    </xf>
    <xf numFmtId="166" fontId="24" fillId="5" borderId="18" xfId="0" applyNumberFormat="1" applyFont="1" applyFill="1" applyBorder="1" applyAlignment="1">
      <alignment horizontal="right" vertical="center"/>
    </xf>
    <xf numFmtId="4" fontId="5" fillId="0" borderId="0" xfId="0" applyNumberFormat="1" applyFont="1"/>
    <xf numFmtId="166" fontId="24" fillId="5" borderId="19" xfId="0" applyNumberFormat="1" applyFont="1" applyFill="1" applyBorder="1" applyAlignment="1">
      <alignment horizontal="right" vertical="center"/>
    </xf>
    <xf numFmtId="0" fontId="30" fillId="0" borderId="0" xfId="0" applyFont="1" applyBorder="1" applyAlignment="1">
      <alignment vertical="center"/>
    </xf>
    <xf numFmtId="4" fontId="0" fillId="0" borderId="0" xfId="0" applyNumberFormat="1" applyBorder="1"/>
    <xf numFmtId="166" fontId="11" fillId="0" borderId="0" xfId="0" applyNumberFormat="1" applyFont="1" applyAlignment="1">
      <alignment vertical="center" wrapText="1"/>
    </xf>
    <xf numFmtId="0" fontId="12" fillId="0" borderId="0" xfId="0" applyFont="1" applyAlignment="1">
      <alignment vertical="center"/>
    </xf>
    <xf numFmtId="0" fontId="22" fillId="0" borderId="0" xfId="0" applyFont="1" applyFill="1" applyAlignment="1">
      <alignment horizontal="right" vertical="center"/>
    </xf>
    <xf numFmtId="3" fontId="1" fillId="0" borderId="0" xfId="0" applyNumberFormat="1" applyFont="1"/>
    <xf numFmtId="3" fontId="30" fillId="0" borderId="0" xfId="0" applyNumberFormat="1" applyFont="1" applyAlignment="1">
      <alignment vertical="center"/>
    </xf>
    <xf numFmtId="3" fontId="12" fillId="0" borderId="1" xfId="0" applyNumberFormat="1" applyFont="1" applyFill="1" applyBorder="1" applyAlignment="1">
      <alignment vertical="center" wrapText="1"/>
    </xf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1" fillId="0" borderId="0" xfId="0" applyFont="1" applyBorder="1"/>
    <xf numFmtId="4" fontId="11" fillId="0" borderId="0" xfId="0" applyNumberFormat="1" applyFont="1" applyBorder="1"/>
    <xf numFmtId="0" fontId="0" fillId="0" borderId="0" xfId="0" applyBorder="1" applyAlignment="1">
      <alignment horizontal="center" vertical="center"/>
    </xf>
    <xf numFmtId="3" fontId="0" fillId="0" borderId="0" xfId="0" applyNumberFormat="1" applyBorder="1" applyAlignment="1">
      <alignment vertical="center"/>
    </xf>
    <xf numFmtId="43" fontId="23" fillId="0" borderId="0" xfId="1" applyFont="1" applyBorder="1" applyAlignment="1">
      <alignment vertical="center"/>
    </xf>
    <xf numFmtId="3" fontId="11" fillId="0" borderId="0" xfId="0" applyNumberFormat="1" applyFont="1" applyBorder="1"/>
    <xf numFmtId="166" fontId="11" fillId="0" borderId="0" xfId="0" applyNumberFormat="1" applyFont="1" applyBorder="1" applyAlignment="1">
      <alignment vertical="center" wrapText="1"/>
    </xf>
    <xf numFmtId="0" fontId="0" fillId="0" borderId="0" xfId="0" applyBorder="1"/>
    <xf numFmtId="43" fontId="11" fillId="0" borderId="0" xfId="1" applyFont="1" applyBorder="1" applyAlignment="1">
      <alignment vertical="center" wrapText="1"/>
    </xf>
    <xf numFmtId="43" fontId="11" fillId="0" borderId="0" xfId="0" applyNumberFormat="1" applyFont="1" applyBorder="1" applyAlignment="1">
      <alignment vertical="center" wrapText="1"/>
    </xf>
    <xf numFmtId="0" fontId="11" fillId="0" borderId="0" xfId="0" applyFont="1" applyBorder="1" applyAlignment="1">
      <alignment vertical="center" wrapText="1"/>
    </xf>
    <xf numFmtId="4" fontId="12" fillId="0" borderId="0" xfId="0" applyNumberFormat="1" applyFont="1" applyBorder="1"/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3" fontId="0" fillId="0" borderId="0" xfId="0" applyNumberFormat="1" applyBorder="1" applyAlignment="1">
      <alignment horizontal="center" vertical="center"/>
    </xf>
    <xf numFmtId="0" fontId="9" fillId="4" borderId="7" xfId="0" applyFont="1" applyFill="1" applyBorder="1" applyAlignment="1">
      <alignment horizontal="center" vertical="center" textRotation="90"/>
    </xf>
    <xf numFmtId="0" fontId="9" fillId="4" borderId="9" xfId="0" applyFont="1" applyFill="1" applyBorder="1" applyAlignment="1">
      <alignment horizontal="center" vertical="center" textRotation="90"/>
    </xf>
    <xf numFmtId="0" fontId="9" fillId="3" borderId="7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7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4" fontId="12" fillId="0" borderId="0" xfId="0" applyNumberFormat="1" applyFon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0" fontId="8" fillId="0" borderId="0" xfId="0" applyFont="1" applyAlignment="1">
      <alignment horizontal="center"/>
    </xf>
    <xf numFmtId="0" fontId="2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166" fontId="24" fillId="5" borderId="14" xfId="0" applyNumberFormat="1" applyFont="1" applyFill="1" applyBorder="1" applyAlignment="1">
      <alignment horizontal="center" vertical="center"/>
    </xf>
    <xf numFmtId="166" fontId="24" fillId="5" borderId="20" xfId="0" applyNumberFormat="1" applyFont="1" applyFill="1" applyBorder="1" applyAlignment="1">
      <alignment horizontal="center" vertical="center"/>
    </xf>
    <xf numFmtId="166" fontId="24" fillId="5" borderId="13" xfId="0" applyNumberFormat="1" applyFont="1" applyFill="1" applyBorder="1" applyAlignment="1">
      <alignment horizontal="center" vertical="center"/>
    </xf>
    <xf numFmtId="166" fontId="24" fillId="5" borderId="16" xfId="0" applyNumberFormat="1" applyFont="1" applyFill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0" fontId="29" fillId="0" borderId="11" xfId="0" applyFont="1" applyBorder="1" applyAlignment="1">
      <alignment horizontal="center" vertical="center"/>
    </xf>
    <xf numFmtId="0" fontId="29" fillId="0" borderId="12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_~9885111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114300</xdr:rowOff>
    </xdr:from>
    <xdr:to>
      <xdr:col>2</xdr:col>
      <xdr:colOff>190500</xdr:colOff>
      <xdr:row>2</xdr:row>
      <xdr:rowOff>161925</xdr:rowOff>
    </xdr:to>
    <xdr:pic>
      <xdr:nvPicPr>
        <xdr:cNvPr id="1379" name="1 Imagen" descr="GOBJAL.bmp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4300" y="114300"/>
          <a:ext cx="265747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13</xdr:col>
      <xdr:colOff>28575</xdr:colOff>
      <xdr:row>0</xdr:row>
      <xdr:rowOff>85725</xdr:rowOff>
    </xdr:from>
    <xdr:to>
      <xdr:col>14</xdr:col>
      <xdr:colOff>485775</xdr:colOff>
      <xdr:row>3</xdr:row>
      <xdr:rowOff>85725</xdr:rowOff>
    </xdr:to>
    <xdr:pic>
      <xdr:nvPicPr>
        <xdr:cNvPr id="1380" name="2 Imagen" descr="logo2013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0001250" y="85725"/>
          <a:ext cx="1143000" cy="1057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228600</xdr:colOff>
      <xdr:row>0</xdr:row>
      <xdr:rowOff>190500</xdr:rowOff>
    </xdr:from>
    <xdr:to>
      <xdr:col>14</xdr:col>
      <xdr:colOff>381000</xdr:colOff>
      <xdr:row>5</xdr:row>
      <xdr:rowOff>114300</xdr:rowOff>
    </xdr:to>
    <xdr:pic>
      <xdr:nvPicPr>
        <xdr:cNvPr id="3415" name="1 Imagen" descr="logo2013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9715500" y="190500"/>
          <a:ext cx="1419225" cy="134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1</xdr:row>
      <xdr:rowOff>133350</xdr:rowOff>
    </xdr:from>
    <xdr:to>
      <xdr:col>2</xdr:col>
      <xdr:colOff>438150</xdr:colOff>
      <xdr:row>3</xdr:row>
      <xdr:rowOff>66675</xdr:rowOff>
    </xdr:to>
    <xdr:pic>
      <xdr:nvPicPr>
        <xdr:cNvPr id="3416" name="2 Imagen" descr="GOBJAL.bmp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6200" y="361950"/>
          <a:ext cx="34099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304800</xdr:rowOff>
    </xdr:from>
    <xdr:to>
      <xdr:col>2</xdr:col>
      <xdr:colOff>1143000</xdr:colOff>
      <xdr:row>3</xdr:row>
      <xdr:rowOff>104775</xdr:rowOff>
    </xdr:to>
    <xdr:pic>
      <xdr:nvPicPr>
        <xdr:cNvPr id="2401" name="1 Imagen" descr="GOBJAL.bmp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6675" y="304800"/>
          <a:ext cx="2343150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1428750</xdr:colOff>
      <xdr:row>0</xdr:row>
      <xdr:rowOff>219075</xdr:rowOff>
    </xdr:from>
    <xdr:to>
      <xdr:col>2</xdr:col>
      <xdr:colOff>2457450</xdr:colOff>
      <xdr:row>4</xdr:row>
      <xdr:rowOff>85725</xdr:rowOff>
    </xdr:to>
    <xdr:pic>
      <xdr:nvPicPr>
        <xdr:cNvPr id="2402" name="2 Imagen" descr="logo2013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2695575" y="219075"/>
          <a:ext cx="1028700" cy="1133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FFICINA/Downloads/Bases%20presupuesto%20201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omparativo 2013-2014-2015"/>
      <sheetName val="Avance dic14"/>
      <sheetName val="Estimado Taq-Estac.2015"/>
      <sheetName val="Estimado Ligas 2015"/>
      <sheetName val="Estimado Concesiones 2015"/>
      <sheetName val="Estimado 2015"/>
      <sheetName val="Hoja1"/>
      <sheetName val="Estimado egresos 2015"/>
      <sheetName val="Hoja4"/>
      <sheetName val="Hoja3"/>
      <sheetName val="Hoja2"/>
      <sheetName val="Hoja5"/>
    </sheetNames>
    <sheetDataSet>
      <sheetData sheetId="0"/>
      <sheetData sheetId="1"/>
      <sheetData sheetId="2">
        <row r="7">
          <cell r="N7">
            <v>108901.09999999999</v>
          </cell>
        </row>
        <row r="11">
          <cell r="G11">
            <v>103670.00233333332</v>
          </cell>
          <cell r="H11">
            <v>107065.01493333331</v>
          </cell>
          <cell r="I11">
            <v>124722.55039999998</v>
          </cell>
          <cell r="J11">
            <v>130550.01726666666</v>
          </cell>
          <cell r="K11">
            <v>123094.99113333333</v>
          </cell>
          <cell r="L11">
            <v>117635.02193333332</v>
          </cell>
        </row>
        <row r="13">
          <cell r="G13">
            <v>34576.056266666666</v>
          </cell>
          <cell r="H13">
            <v>29816.714666666667</v>
          </cell>
          <cell r="I13">
            <v>40045.685866666659</v>
          </cell>
          <cell r="J13">
            <v>54554.458133333334</v>
          </cell>
        </row>
        <row r="71">
          <cell r="D71">
            <v>8350</v>
          </cell>
        </row>
        <row r="72">
          <cell r="D72">
            <v>6850</v>
          </cell>
        </row>
      </sheetData>
      <sheetData sheetId="3"/>
      <sheetData sheetId="4"/>
      <sheetData sheetId="5">
        <row r="27">
          <cell r="C27">
            <v>11428469.989999998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Q53"/>
  <sheetViews>
    <sheetView tabSelected="1" workbookViewId="0">
      <selection activeCell="B4" sqref="B4"/>
    </sheetView>
  </sheetViews>
  <sheetFormatPr baseColWidth="10" defaultColWidth="4.7109375" defaultRowHeight="12.75"/>
  <cols>
    <col min="1" max="1" width="4.7109375" style="9" customWidth="1"/>
    <col min="2" max="2" width="34" style="2" customWidth="1"/>
    <col min="3" max="3" width="12" style="2" customWidth="1"/>
    <col min="4" max="4" width="10.85546875" style="2" bestFit="1" customWidth="1"/>
    <col min="5" max="6" width="8.85546875" style="2" bestFit="1" customWidth="1"/>
    <col min="7" max="7" width="10.28515625" style="2" customWidth="1"/>
    <col min="8" max="8" width="8.85546875" style="2" bestFit="1" customWidth="1"/>
    <col min="9" max="9" width="10.85546875" style="2" customWidth="1"/>
    <col min="10" max="10" width="9.42578125" style="2" customWidth="1"/>
    <col min="11" max="14" width="10.28515625" style="2" customWidth="1"/>
    <col min="15" max="15" width="10.85546875" style="2" customWidth="1"/>
    <col min="16" max="250" width="11.42578125" style="2" customWidth="1"/>
    <col min="251" max="16384" width="4.7109375" style="2"/>
  </cols>
  <sheetData>
    <row r="1" spans="1:251" ht="45">
      <c r="A1" s="1"/>
      <c r="C1" s="3" t="s">
        <v>139</v>
      </c>
      <c r="D1"/>
      <c r="G1"/>
      <c r="K1"/>
      <c r="M1" s="4"/>
      <c r="N1" s="4"/>
      <c r="O1" s="4"/>
      <c r="P1" s="4"/>
      <c r="Q1" s="4"/>
      <c r="R1" s="4"/>
      <c r="S1" s="5"/>
      <c r="T1" s="5"/>
    </row>
    <row r="2" spans="1:251" ht="18">
      <c r="A2" s="6"/>
      <c r="D2" s="7" t="s">
        <v>0</v>
      </c>
      <c r="F2" s="4"/>
      <c r="I2" s="8"/>
      <c r="J2" s="8"/>
      <c r="L2" s="8"/>
      <c r="M2" s="8"/>
      <c r="N2" s="8"/>
      <c r="O2" s="8"/>
      <c r="P2" s="8"/>
      <c r="Q2" s="8"/>
      <c r="R2"/>
      <c r="S2"/>
      <c r="T2"/>
    </row>
    <row r="3" spans="1:251" ht="20.25">
      <c r="C3" s="10"/>
      <c r="D3" s="11"/>
      <c r="E3" s="11"/>
      <c r="F3" s="11"/>
      <c r="G3" s="11"/>
      <c r="H3" s="11"/>
      <c r="I3" s="12"/>
      <c r="L3" s="11"/>
      <c r="M3" s="5"/>
      <c r="N3" s="13"/>
      <c r="O3" s="14"/>
      <c r="P3" s="15"/>
    </row>
    <row r="4" spans="1:251">
      <c r="A4" s="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251" ht="12.75" customHeight="1">
      <c r="A5" s="144"/>
      <c r="B5" s="146" t="s">
        <v>1</v>
      </c>
      <c r="C5" s="148" t="s">
        <v>140</v>
      </c>
      <c r="D5" s="150" t="s">
        <v>142</v>
      </c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  <c r="BH5" s="17"/>
      <c r="BI5" s="17"/>
      <c r="BJ5" s="17"/>
      <c r="BK5" s="17"/>
      <c r="BL5" s="17"/>
      <c r="BM5" s="17"/>
      <c r="BN5" s="17"/>
      <c r="BO5" s="17"/>
      <c r="BP5" s="17"/>
      <c r="BQ5" s="17"/>
      <c r="BR5" s="17"/>
      <c r="BS5" s="17"/>
      <c r="BT5" s="17"/>
      <c r="BU5" s="17"/>
      <c r="BV5" s="17"/>
      <c r="BW5" s="17"/>
      <c r="BX5" s="17"/>
      <c r="BY5" s="17"/>
      <c r="BZ5" s="17"/>
      <c r="CA5" s="17"/>
      <c r="CB5" s="17"/>
      <c r="CC5" s="17"/>
      <c r="CD5" s="17"/>
      <c r="CE5" s="17"/>
      <c r="CF5" s="17"/>
      <c r="CG5" s="17"/>
      <c r="CH5" s="17"/>
      <c r="CI5" s="17"/>
      <c r="CJ5" s="17"/>
      <c r="CK5" s="17"/>
      <c r="CL5" s="17"/>
      <c r="CM5" s="17"/>
      <c r="CN5" s="17"/>
      <c r="CO5" s="17"/>
      <c r="CP5" s="17"/>
      <c r="CQ5" s="17"/>
      <c r="CR5" s="17"/>
      <c r="CS5" s="17"/>
      <c r="CT5" s="17"/>
      <c r="CU5" s="17"/>
      <c r="CV5" s="17"/>
      <c r="CW5" s="17"/>
      <c r="CX5" s="17"/>
      <c r="CY5" s="17"/>
      <c r="CZ5" s="17"/>
      <c r="DA5" s="17"/>
      <c r="DB5" s="17"/>
      <c r="DC5" s="17"/>
      <c r="DD5" s="17"/>
      <c r="DE5" s="17"/>
      <c r="DF5" s="17"/>
      <c r="DG5" s="17"/>
      <c r="DH5" s="17"/>
      <c r="DI5" s="17"/>
      <c r="DJ5" s="17"/>
      <c r="DK5" s="17"/>
      <c r="DL5" s="17"/>
      <c r="DM5" s="17"/>
      <c r="DN5" s="17"/>
      <c r="DO5" s="17"/>
      <c r="DP5" s="17"/>
      <c r="DQ5" s="17"/>
      <c r="DR5" s="17"/>
      <c r="DS5" s="17"/>
      <c r="DT5" s="17"/>
      <c r="DU5" s="17"/>
      <c r="DV5" s="17"/>
      <c r="DW5" s="17"/>
      <c r="DX5" s="17"/>
      <c r="DY5" s="17"/>
      <c r="DZ5" s="17"/>
      <c r="EA5" s="17"/>
      <c r="EB5" s="17"/>
      <c r="EC5" s="17"/>
      <c r="ED5" s="17"/>
      <c r="EE5" s="17"/>
      <c r="EF5" s="17"/>
      <c r="EG5" s="17"/>
      <c r="EH5" s="17"/>
      <c r="EI5" s="17"/>
      <c r="EJ5" s="17"/>
      <c r="EK5" s="17"/>
      <c r="EL5" s="17"/>
      <c r="EM5" s="17"/>
      <c r="EN5" s="17"/>
      <c r="EO5" s="17"/>
      <c r="EP5" s="17"/>
      <c r="EQ5" s="17"/>
      <c r="ER5" s="17"/>
      <c r="ES5" s="17"/>
      <c r="ET5" s="17"/>
      <c r="EU5" s="17"/>
      <c r="EV5" s="17"/>
      <c r="EW5" s="17"/>
      <c r="EX5" s="17"/>
      <c r="EY5" s="17"/>
      <c r="EZ5" s="17"/>
      <c r="FA5" s="17"/>
      <c r="FB5" s="17"/>
      <c r="FC5" s="17"/>
      <c r="FD5" s="17"/>
      <c r="FE5" s="17"/>
      <c r="FF5" s="17"/>
      <c r="FG5" s="17"/>
      <c r="FH5" s="17"/>
      <c r="FI5" s="17"/>
      <c r="FJ5" s="17"/>
      <c r="FK5" s="17"/>
      <c r="FL5" s="17"/>
      <c r="FM5" s="17"/>
      <c r="FN5" s="17"/>
      <c r="FO5" s="17"/>
      <c r="FP5" s="17"/>
      <c r="FQ5" s="17"/>
      <c r="FR5" s="17"/>
      <c r="FS5" s="17"/>
      <c r="FT5" s="17"/>
      <c r="FU5" s="17"/>
      <c r="FV5" s="17"/>
      <c r="FW5" s="17"/>
      <c r="FX5" s="17"/>
      <c r="FY5" s="17"/>
      <c r="FZ5" s="17"/>
      <c r="GA5" s="17"/>
      <c r="GB5" s="17"/>
      <c r="GC5" s="17"/>
      <c r="GD5" s="17"/>
      <c r="GE5" s="17"/>
      <c r="GF5" s="17"/>
      <c r="GG5" s="17"/>
      <c r="GH5" s="17"/>
      <c r="GI5" s="17"/>
      <c r="GJ5" s="17"/>
      <c r="GK5" s="17"/>
      <c r="GL5" s="17"/>
      <c r="GM5" s="17"/>
      <c r="GN5" s="17"/>
      <c r="GO5" s="17"/>
      <c r="GP5" s="17"/>
      <c r="GQ5" s="17"/>
      <c r="GR5" s="17"/>
      <c r="GS5" s="17"/>
      <c r="GT5" s="17"/>
      <c r="GU5" s="17"/>
      <c r="GV5" s="17"/>
      <c r="GW5" s="17"/>
      <c r="GX5" s="17"/>
      <c r="GY5" s="17"/>
      <c r="GZ5" s="17"/>
      <c r="HA5" s="17"/>
      <c r="HB5" s="17"/>
      <c r="HC5" s="17"/>
      <c r="HD5" s="17"/>
      <c r="HE5" s="17"/>
      <c r="HF5" s="17"/>
      <c r="HG5" s="17"/>
      <c r="HH5" s="17"/>
      <c r="HI5" s="17"/>
      <c r="HJ5" s="17"/>
      <c r="HK5" s="17"/>
      <c r="HL5" s="17"/>
      <c r="HM5" s="17"/>
      <c r="HN5" s="17"/>
      <c r="HO5" s="17"/>
      <c r="HP5" s="17"/>
      <c r="HQ5" s="17"/>
      <c r="HR5" s="17"/>
      <c r="HS5" s="17"/>
      <c r="HT5" s="17"/>
      <c r="HU5" s="17"/>
      <c r="HV5" s="17"/>
      <c r="HW5" s="17"/>
      <c r="HX5" s="17"/>
      <c r="HY5" s="17"/>
      <c r="HZ5" s="17"/>
      <c r="IA5" s="17"/>
      <c r="IB5" s="17"/>
      <c r="IC5" s="17"/>
      <c r="ID5" s="17"/>
      <c r="IE5" s="17"/>
      <c r="IF5" s="17"/>
      <c r="IG5" s="17"/>
      <c r="IH5" s="17"/>
      <c r="II5" s="17"/>
      <c r="IJ5" s="17"/>
      <c r="IK5" s="17"/>
      <c r="IL5" s="17"/>
      <c r="IM5" s="17"/>
      <c r="IN5" s="17"/>
      <c r="IO5" s="17"/>
      <c r="IP5" s="17"/>
      <c r="IQ5" s="17"/>
    </row>
    <row r="6" spans="1:251">
      <c r="A6" s="145"/>
      <c r="B6" s="147"/>
      <c r="C6" s="149"/>
      <c r="D6" s="18" t="s">
        <v>2</v>
      </c>
      <c r="E6" s="18" t="s">
        <v>3</v>
      </c>
      <c r="F6" s="18" t="s">
        <v>4</v>
      </c>
      <c r="G6" s="18" t="s">
        <v>5</v>
      </c>
      <c r="H6" s="18" t="s">
        <v>6</v>
      </c>
      <c r="I6" s="18" t="s">
        <v>7</v>
      </c>
      <c r="J6" s="18" t="s">
        <v>8</v>
      </c>
      <c r="K6" s="18" t="s">
        <v>9</v>
      </c>
      <c r="L6" s="18" t="s">
        <v>10</v>
      </c>
      <c r="M6" s="18" t="s">
        <v>11</v>
      </c>
      <c r="N6" s="18" t="s">
        <v>12</v>
      </c>
      <c r="O6" s="18" t="s">
        <v>13</v>
      </c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  <c r="AG6" s="19"/>
      <c r="AH6" s="19"/>
      <c r="AI6" s="19"/>
      <c r="AJ6" s="19"/>
      <c r="AK6" s="19"/>
      <c r="AL6" s="19"/>
      <c r="AM6" s="19"/>
      <c r="AN6" s="19"/>
      <c r="AO6" s="19"/>
      <c r="AP6" s="19"/>
      <c r="AQ6" s="19"/>
      <c r="AR6" s="19"/>
      <c r="AS6" s="19"/>
      <c r="AT6" s="19"/>
      <c r="AU6" s="19"/>
      <c r="AV6" s="19"/>
      <c r="AW6" s="19"/>
      <c r="AX6" s="19"/>
      <c r="AY6" s="19"/>
      <c r="AZ6" s="19"/>
      <c r="BA6" s="19"/>
      <c r="BB6" s="19"/>
      <c r="BC6" s="19"/>
      <c r="BD6" s="19"/>
      <c r="BE6" s="19"/>
      <c r="BF6" s="19"/>
      <c r="BG6" s="19"/>
      <c r="BH6" s="19"/>
      <c r="BI6" s="19"/>
      <c r="BJ6" s="19"/>
      <c r="BK6" s="19"/>
      <c r="BL6" s="19"/>
      <c r="BM6" s="19"/>
      <c r="BN6" s="19"/>
      <c r="BO6" s="19"/>
      <c r="BP6" s="19"/>
      <c r="BQ6" s="19"/>
      <c r="BR6" s="19"/>
      <c r="BS6" s="19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19"/>
      <c r="DE6" s="19"/>
      <c r="DF6" s="19"/>
      <c r="DG6" s="19"/>
      <c r="DH6" s="19"/>
      <c r="DI6" s="19"/>
      <c r="DJ6" s="19"/>
      <c r="DK6" s="19"/>
      <c r="DL6" s="19"/>
      <c r="DM6" s="19"/>
      <c r="DN6" s="19"/>
      <c r="DO6" s="19"/>
      <c r="DP6" s="19"/>
      <c r="DQ6" s="19"/>
      <c r="DR6" s="19"/>
      <c r="DS6" s="19"/>
      <c r="DT6" s="19"/>
      <c r="DU6" s="19"/>
      <c r="DV6" s="19"/>
      <c r="DW6" s="19"/>
      <c r="DX6" s="19"/>
      <c r="DY6" s="19"/>
      <c r="DZ6" s="19"/>
      <c r="EA6" s="19"/>
      <c r="EB6" s="19"/>
      <c r="EC6" s="19"/>
      <c r="ED6" s="19"/>
      <c r="EE6" s="19"/>
      <c r="EF6" s="19"/>
      <c r="EG6" s="19"/>
      <c r="EH6" s="19"/>
      <c r="EI6" s="19"/>
      <c r="EJ6" s="19"/>
      <c r="EK6" s="19"/>
      <c r="EL6" s="19"/>
      <c r="EM6" s="19"/>
      <c r="EN6" s="19"/>
      <c r="EO6" s="19"/>
      <c r="EP6" s="19"/>
      <c r="EQ6" s="19"/>
      <c r="ER6" s="19"/>
      <c r="ES6" s="19"/>
      <c r="ET6" s="19"/>
      <c r="EU6" s="19"/>
      <c r="EV6" s="19"/>
      <c r="EW6" s="19"/>
      <c r="EX6" s="19"/>
      <c r="EY6" s="19"/>
      <c r="EZ6" s="19"/>
      <c r="FA6" s="19"/>
      <c r="FB6" s="19"/>
      <c r="FC6" s="19"/>
      <c r="FD6" s="19"/>
      <c r="FE6" s="19"/>
      <c r="FF6" s="19"/>
      <c r="FG6" s="19"/>
      <c r="FH6" s="19"/>
      <c r="FI6" s="19"/>
      <c r="FJ6" s="19"/>
      <c r="FK6" s="19"/>
      <c r="FL6" s="19"/>
      <c r="FM6" s="19"/>
      <c r="FN6" s="19"/>
      <c r="FO6" s="19"/>
      <c r="FP6" s="19"/>
      <c r="FQ6" s="19"/>
      <c r="FR6" s="19"/>
      <c r="FS6" s="19"/>
      <c r="FT6" s="19"/>
      <c r="FU6" s="19"/>
      <c r="FV6" s="19"/>
      <c r="FW6" s="19"/>
      <c r="FX6" s="19"/>
      <c r="FY6" s="19"/>
      <c r="FZ6" s="19"/>
      <c r="GA6" s="19"/>
      <c r="GB6" s="19"/>
      <c r="GC6" s="19"/>
      <c r="GD6" s="19"/>
      <c r="GE6" s="19"/>
      <c r="GF6" s="19"/>
      <c r="GG6" s="19"/>
      <c r="GH6" s="19"/>
      <c r="GI6" s="19"/>
      <c r="GJ6" s="19"/>
      <c r="GK6" s="19"/>
      <c r="GL6" s="19"/>
      <c r="GM6" s="19"/>
      <c r="GN6" s="19"/>
      <c r="GO6" s="19"/>
      <c r="GP6" s="19"/>
      <c r="GQ6" s="19"/>
      <c r="GR6" s="19"/>
      <c r="GS6" s="19"/>
      <c r="GT6" s="19"/>
      <c r="GU6" s="19"/>
      <c r="GV6" s="19"/>
      <c r="GW6" s="19"/>
      <c r="GX6" s="19"/>
      <c r="GY6" s="19"/>
      <c r="GZ6" s="19"/>
      <c r="HA6" s="19"/>
      <c r="HB6" s="19"/>
      <c r="HC6" s="19"/>
      <c r="HD6" s="19"/>
      <c r="HE6" s="19"/>
      <c r="HF6" s="19"/>
      <c r="HG6" s="19"/>
      <c r="HH6" s="19"/>
      <c r="HI6" s="19"/>
      <c r="HJ6" s="19"/>
      <c r="HK6" s="19"/>
      <c r="HL6" s="19"/>
      <c r="HM6" s="19"/>
      <c r="HN6" s="19"/>
      <c r="HO6" s="19"/>
      <c r="HP6" s="19"/>
      <c r="HQ6" s="19"/>
      <c r="HR6" s="19"/>
      <c r="HS6" s="19"/>
      <c r="HT6" s="19"/>
      <c r="HU6" s="19"/>
      <c r="HV6" s="19"/>
      <c r="HW6" s="19"/>
      <c r="HX6" s="19"/>
      <c r="HY6" s="19"/>
      <c r="HZ6" s="19"/>
      <c r="IA6" s="19"/>
      <c r="IB6" s="19"/>
      <c r="IC6" s="19"/>
      <c r="ID6" s="19"/>
      <c r="IE6" s="19"/>
      <c r="IF6" s="19"/>
      <c r="IG6" s="19"/>
      <c r="IH6" s="19"/>
      <c r="II6" s="19"/>
      <c r="IJ6" s="19"/>
      <c r="IK6" s="19"/>
      <c r="IL6" s="19"/>
      <c r="IM6" s="19"/>
      <c r="IN6" s="19"/>
      <c r="IO6" s="19"/>
      <c r="IP6" s="19"/>
      <c r="IQ6" s="19"/>
    </row>
    <row r="7" spans="1:251" s="24" customFormat="1" ht="12">
      <c r="A7" s="20" t="s">
        <v>14</v>
      </c>
      <c r="B7" s="21" t="s">
        <v>15</v>
      </c>
      <c r="C7" s="126">
        <f>SUM(D7:O7)</f>
        <v>5306388</v>
      </c>
      <c r="D7" s="23">
        <v>373439</v>
      </c>
      <c r="E7" s="23">
        <v>455807</v>
      </c>
      <c r="F7" s="23">
        <v>647325</v>
      </c>
      <c r="G7" s="23">
        <v>496659</v>
      </c>
      <c r="H7" s="23">
        <v>378835</v>
      </c>
      <c r="I7" s="23">
        <v>345698</v>
      </c>
      <c r="J7" s="23">
        <v>490375</v>
      </c>
      <c r="K7" s="23">
        <v>536291</v>
      </c>
      <c r="L7" s="23">
        <v>392560</v>
      </c>
      <c r="M7" s="23">
        <v>425125</v>
      </c>
      <c r="N7" s="23">
        <v>435896</v>
      </c>
      <c r="O7" s="23">
        <v>328378</v>
      </c>
      <c r="Q7" s="25"/>
    </row>
    <row r="8" spans="1:251" s="24" customFormat="1" ht="12">
      <c r="A8" s="26" t="s">
        <v>14</v>
      </c>
      <c r="B8" s="21" t="s">
        <v>16</v>
      </c>
      <c r="C8" s="126">
        <f t="shared" ref="C8:C20" si="0">SUM(D8:O8)</f>
        <v>1522310.1</v>
      </c>
      <c r="D8" s="23">
        <v>133098</v>
      </c>
      <c r="E8" s="23">
        <v>131838</v>
      </c>
      <c r="F8" s="23">
        <v>193754</v>
      </c>
      <c r="G8" s="23">
        <v>136534</v>
      </c>
      <c r="H8" s="23">
        <v>106492</v>
      </c>
      <c r="I8" s="23">
        <v>95439</v>
      </c>
      <c r="J8" s="23">
        <v>134980</v>
      </c>
      <c r="K8" s="23">
        <v>147758</v>
      </c>
      <c r="L8" s="23">
        <v>106807</v>
      </c>
      <c r="M8" s="23">
        <v>108297</v>
      </c>
      <c r="N8" s="23">
        <v>118412</v>
      </c>
      <c r="O8" s="23">
        <f>'[1]Estimado Taq-Estac.2015'!N7</f>
        <v>108901.09999999999</v>
      </c>
      <c r="Q8" s="25"/>
    </row>
    <row r="9" spans="1:251" s="24" customFormat="1" ht="12">
      <c r="A9" s="26"/>
      <c r="B9" s="21" t="s">
        <v>17</v>
      </c>
      <c r="C9" s="126">
        <f t="shared" si="0"/>
        <v>1479408.5979999998</v>
      </c>
      <c r="D9" s="23">
        <v>85482</v>
      </c>
      <c r="E9" s="23">
        <v>120488</v>
      </c>
      <c r="F9" s="23">
        <v>232937</v>
      </c>
      <c r="G9" s="23">
        <v>122977</v>
      </c>
      <c r="H9" s="23">
        <f>'[1]Estimado Taq-Estac.2015'!G11</f>
        <v>103670.00233333332</v>
      </c>
      <c r="I9" s="23">
        <f>'[1]Estimado Taq-Estac.2015'!H11</f>
        <v>107065.01493333331</v>
      </c>
      <c r="J9" s="23">
        <f>'[1]Estimado Taq-Estac.2015'!I11</f>
        <v>124722.55039999998</v>
      </c>
      <c r="K9" s="23">
        <f>'[1]Estimado Taq-Estac.2015'!J11</f>
        <v>130550.01726666666</v>
      </c>
      <c r="L9" s="23">
        <f>'[1]Estimado Taq-Estac.2015'!K11</f>
        <v>123094.99113333333</v>
      </c>
      <c r="M9" s="23">
        <f>'[1]Estimado Taq-Estac.2015'!L11</f>
        <v>117635.02193333332</v>
      </c>
      <c r="N9" s="23">
        <v>122657</v>
      </c>
      <c r="O9" s="23">
        <v>88130</v>
      </c>
      <c r="Q9" s="25"/>
    </row>
    <row r="10" spans="1:251" s="24" customFormat="1" ht="12">
      <c r="A10" s="26"/>
      <c r="B10" s="21" t="s">
        <v>18</v>
      </c>
      <c r="C10" s="126">
        <f t="shared" si="0"/>
        <v>549107.91493333329</v>
      </c>
      <c r="D10" s="23">
        <v>46471</v>
      </c>
      <c r="E10" s="23">
        <v>48281</v>
      </c>
      <c r="F10" s="23">
        <v>83767</v>
      </c>
      <c r="G10" s="23">
        <v>45137</v>
      </c>
      <c r="H10" s="23">
        <f>'[1]Estimado Taq-Estac.2015'!G13</f>
        <v>34576.056266666666</v>
      </c>
      <c r="I10" s="23">
        <f>'[1]Estimado Taq-Estac.2015'!H13</f>
        <v>29816.714666666667</v>
      </c>
      <c r="J10" s="23">
        <f>'[1]Estimado Taq-Estac.2015'!I13</f>
        <v>40045.685866666659</v>
      </c>
      <c r="K10" s="23">
        <f>'[1]Estimado Taq-Estac.2015'!J13</f>
        <v>54554.458133333334</v>
      </c>
      <c r="L10" s="23">
        <v>49873</v>
      </c>
      <c r="M10" s="23">
        <v>35482</v>
      </c>
      <c r="N10" s="23">
        <v>41946</v>
      </c>
      <c r="O10" s="23">
        <v>39158</v>
      </c>
      <c r="Q10" s="25"/>
    </row>
    <row r="11" spans="1:251" s="24" customFormat="1" ht="12">
      <c r="A11" s="26"/>
      <c r="B11" s="21" t="s">
        <v>19</v>
      </c>
      <c r="C11" s="126">
        <f t="shared" si="0"/>
        <v>212500</v>
      </c>
      <c r="D11" s="23">
        <v>37500</v>
      </c>
      <c r="E11" s="23">
        <v>25000</v>
      </c>
      <c r="F11" s="23">
        <v>25000</v>
      </c>
      <c r="G11" s="23">
        <v>25000</v>
      </c>
      <c r="H11" s="27">
        <v>0</v>
      </c>
      <c r="I11" s="23">
        <v>25000</v>
      </c>
      <c r="J11" s="28">
        <v>0</v>
      </c>
      <c r="K11" s="29">
        <v>0</v>
      </c>
      <c r="L11" s="29">
        <v>0</v>
      </c>
      <c r="M11" s="29">
        <v>0</v>
      </c>
      <c r="N11" s="29">
        <v>37500</v>
      </c>
      <c r="O11" s="29">
        <v>37500</v>
      </c>
      <c r="Q11" s="25"/>
    </row>
    <row r="12" spans="1:251" s="24" customFormat="1" ht="12">
      <c r="A12" s="26"/>
      <c r="B12" s="21" t="s">
        <v>20</v>
      </c>
      <c r="C12" s="126">
        <f t="shared" si="0"/>
        <v>71500</v>
      </c>
      <c r="D12" s="23">
        <v>1000</v>
      </c>
      <c r="E12" s="23">
        <v>3500</v>
      </c>
      <c r="F12" s="23">
        <v>5500</v>
      </c>
      <c r="G12" s="23">
        <v>20000</v>
      </c>
      <c r="H12" s="27">
        <v>5000</v>
      </c>
      <c r="I12" s="23">
        <v>12000</v>
      </c>
      <c r="J12" s="28">
        <v>3200</v>
      </c>
      <c r="K12" s="29">
        <v>3600</v>
      </c>
      <c r="L12" s="29">
        <v>9000</v>
      </c>
      <c r="M12" s="29">
        <v>4200</v>
      </c>
      <c r="N12" s="29">
        <v>1500</v>
      </c>
      <c r="O12" s="29">
        <v>3000</v>
      </c>
      <c r="Q12" s="25"/>
    </row>
    <row r="13" spans="1:251" s="24" customFormat="1" ht="12">
      <c r="A13" s="26"/>
      <c r="B13" s="21" t="s">
        <v>21</v>
      </c>
      <c r="C13" s="126">
        <f t="shared" si="0"/>
        <v>912000</v>
      </c>
      <c r="D13" s="23">
        <v>61500</v>
      </c>
      <c r="E13" s="23">
        <v>61500</v>
      </c>
      <c r="F13" s="23">
        <v>76500</v>
      </c>
      <c r="G13" s="23">
        <v>75000</v>
      </c>
      <c r="H13" s="23">
        <v>76500</v>
      </c>
      <c r="I13" s="23">
        <v>76500</v>
      </c>
      <c r="J13" s="23">
        <v>75000</v>
      </c>
      <c r="K13" s="23">
        <v>105000</v>
      </c>
      <c r="L13" s="23">
        <v>76500</v>
      </c>
      <c r="M13" s="23">
        <v>76500</v>
      </c>
      <c r="N13" s="23">
        <v>76500</v>
      </c>
      <c r="O13" s="23">
        <v>75000</v>
      </c>
      <c r="Q13" s="25"/>
    </row>
    <row r="14" spans="1:251" s="24" customFormat="1" ht="12">
      <c r="A14" s="26"/>
      <c r="B14" s="21" t="s">
        <v>22</v>
      </c>
      <c r="C14" s="126">
        <f t="shared" si="0"/>
        <v>751440</v>
      </c>
      <c r="D14" s="23">
        <v>27360</v>
      </c>
      <c r="E14" s="23">
        <v>83600</v>
      </c>
      <c r="F14" s="23">
        <v>49200</v>
      </c>
      <c r="G14" s="23">
        <v>73600</v>
      </c>
      <c r="H14" s="23">
        <v>90400</v>
      </c>
      <c r="I14" s="23">
        <v>75840</v>
      </c>
      <c r="J14" s="23">
        <v>5040</v>
      </c>
      <c r="K14" s="23">
        <v>78200</v>
      </c>
      <c r="L14" s="23">
        <v>76000</v>
      </c>
      <c r="M14" s="23">
        <v>84800</v>
      </c>
      <c r="N14" s="23">
        <v>83200</v>
      </c>
      <c r="O14" s="23">
        <v>24200</v>
      </c>
      <c r="Q14" s="25"/>
    </row>
    <row r="15" spans="1:251" s="24" customFormat="1" ht="12">
      <c r="A15" s="26"/>
      <c r="B15" s="21" t="s">
        <v>23</v>
      </c>
      <c r="C15" s="126">
        <f t="shared" si="0"/>
        <v>108000</v>
      </c>
      <c r="D15" s="23">
        <v>0</v>
      </c>
      <c r="E15" s="23">
        <v>0</v>
      </c>
      <c r="F15" s="23">
        <v>0</v>
      </c>
      <c r="G15" s="23">
        <v>0</v>
      </c>
      <c r="H15" s="27">
        <v>0</v>
      </c>
      <c r="I15" s="23">
        <v>0</v>
      </c>
      <c r="J15" s="28">
        <v>108000</v>
      </c>
      <c r="K15" s="29">
        <v>0</v>
      </c>
      <c r="L15" s="29">
        <v>0</v>
      </c>
      <c r="M15" s="29">
        <v>0</v>
      </c>
      <c r="N15" s="29">
        <v>0</v>
      </c>
      <c r="O15" s="29">
        <v>0</v>
      </c>
      <c r="Q15" s="25"/>
    </row>
    <row r="16" spans="1:251" s="24" customFormat="1" ht="12">
      <c r="A16" s="26"/>
      <c r="B16" s="21" t="s">
        <v>24</v>
      </c>
      <c r="C16" s="126">
        <f t="shared" si="0"/>
        <v>40000</v>
      </c>
      <c r="D16" s="23">
        <v>0</v>
      </c>
      <c r="E16" s="23">
        <v>0</v>
      </c>
      <c r="F16" s="23">
        <v>0</v>
      </c>
      <c r="G16" s="23">
        <v>0</v>
      </c>
      <c r="H16" s="27">
        <v>0</v>
      </c>
      <c r="I16" s="23">
        <v>0</v>
      </c>
      <c r="J16" s="28">
        <v>30000</v>
      </c>
      <c r="K16" s="29">
        <v>10000</v>
      </c>
      <c r="L16" s="29">
        <v>0</v>
      </c>
      <c r="M16" s="29">
        <v>0</v>
      </c>
      <c r="N16" s="29">
        <v>0</v>
      </c>
      <c r="O16" s="29">
        <v>0</v>
      </c>
      <c r="Q16" s="25"/>
    </row>
    <row r="17" spans="1:251" s="24" customFormat="1" ht="12">
      <c r="A17" s="30"/>
      <c r="B17" s="21" t="s">
        <v>25</v>
      </c>
      <c r="C17" s="126">
        <f t="shared" si="0"/>
        <v>100040</v>
      </c>
      <c r="D17" s="23">
        <v>4650</v>
      </c>
      <c r="E17" s="23">
        <v>7730</v>
      </c>
      <c r="F17" s="23">
        <v>18130</v>
      </c>
      <c r="G17" s="23">
        <v>8500</v>
      </c>
      <c r="H17" s="27">
        <v>7330</v>
      </c>
      <c r="I17" s="23">
        <v>6560</v>
      </c>
      <c r="J17" s="28">
        <v>8570</v>
      </c>
      <c r="K17" s="29">
        <v>7790</v>
      </c>
      <c r="L17" s="29">
        <v>7180</v>
      </c>
      <c r="M17" s="29">
        <f>'[1]Estimado Taq-Estac.2015'!D71</f>
        <v>8350</v>
      </c>
      <c r="N17" s="29">
        <f>'[1]Estimado Taq-Estac.2015'!D72</f>
        <v>6850</v>
      </c>
      <c r="O17" s="29">
        <v>8400</v>
      </c>
      <c r="Q17" s="25"/>
    </row>
    <row r="18" spans="1:251" s="24" customFormat="1" ht="12">
      <c r="A18" s="30"/>
      <c r="B18" s="21" t="s">
        <v>26</v>
      </c>
      <c r="C18" s="126">
        <f t="shared" si="0"/>
        <v>785520</v>
      </c>
      <c r="D18" s="23">
        <v>65460</v>
      </c>
      <c r="E18" s="23">
        <f>$D$18</f>
        <v>65460</v>
      </c>
      <c r="F18" s="23">
        <f t="shared" ref="F18:O18" si="1">$D$18</f>
        <v>65460</v>
      </c>
      <c r="G18" s="23">
        <f t="shared" si="1"/>
        <v>65460</v>
      </c>
      <c r="H18" s="23">
        <f t="shared" si="1"/>
        <v>65460</v>
      </c>
      <c r="I18" s="23">
        <f t="shared" si="1"/>
        <v>65460</v>
      </c>
      <c r="J18" s="23">
        <f t="shared" si="1"/>
        <v>65460</v>
      </c>
      <c r="K18" s="23">
        <f t="shared" si="1"/>
        <v>65460</v>
      </c>
      <c r="L18" s="23">
        <f t="shared" si="1"/>
        <v>65460</v>
      </c>
      <c r="M18" s="23">
        <f t="shared" si="1"/>
        <v>65460</v>
      </c>
      <c r="N18" s="23">
        <f t="shared" si="1"/>
        <v>65460</v>
      </c>
      <c r="O18" s="23">
        <f t="shared" si="1"/>
        <v>65460</v>
      </c>
      <c r="Q18" s="25"/>
    </row>
    <row r="19" spans="1:251" s="24" customFormat="1" ht="12">
      <c r="A19" s="30"/>
      <c r="B19" s="21" t="s">
        <v>27</v>
      </c>
      <c r="C19" s="126">
        <f t="shared" si="0"/>
        <v>190980</v>
      </c>
      <c r="D19" s="23">
        <v>15915</v>
      </c>
      <c r="E19" s="23">
        <f>$D$19</f>
        <v>15915</v>
      </c>
      <c r="F19" s="23">
        <f t="shared" ref="F19:O19" si="2">$D$19</f>
        <v>15915</v>
      </c>
      <c r="G19" s="23">
        <f t="shared" si="2"/>
        <v>15915</v>
      </c>
      <c r="H19" s="23">
        <f t="shared" si="2"/>
        <v>15915</v>
      </c>
      <c r="I19" s="23">
        <f t="shared" si="2"/>
        <v>15915</v>
      </c>
      <c r="J19" s="23">
        <f t="shared" si="2"/>
        <v>15915</v>
      </c>
      <c r="K19" s="23">
        <f t="shared" si="2"/>
        <v>15915</v>
      </c>
      <c r="L19" s="23">
        <f t="shared" si="2"/>
        <v>15915</v>
      </c>
      <c r="M19" s="23">
        <f t="shared" si="2"/>
        <v>15915</v>
      </c>
      <c r="N19" s="23">
        <f t="shared" si="2"/>
        <v>15915</v>
      </c>
      <c r="O19" s="23">
        <f t="shared" si="2"/>
        <v>15915</v>
      </c>
      <c r="Q19" s="25"/>
    </row>
    <row r="20" spans="1:251" s="24" customFormat="1" ht="12">
      <c r="A20" s="30"/>
      <c r="B20" s="21" t="s">
        <v>28</v>
      </c>
      <c r="C20" s="126">
        <f t="shared" si="0"/>
        <v>287997.53000000003</v>
      </c>
      <c r="D20" s="23">
        <v>4500</v>
      </c>
      <c r="E20" s="23">
        <f>4000+29544+77681.98</f>
        <v>111225.98</v>
      </c>
      <c r="F20" s="23">
        <f>4000+126271.55</f>
        <v>130271.55</v>
      </c>
      <c r="G20" s="23">
        <v>4500</v>
      </c>
      <c r="H20" s="23">
        <v>4500</v>
      </c>
      <c r="I20" s="23">
        <v>4500</v>
      </c>
      <c r="J20" s="23">
        <v>4500</v>
      </c>
      <c r="K20" s="23">
        <v>4500</v>
      </c>
      <c r="L20" s="23">
        <v>4500</v>
      </c>
      <c r="M20" s="23">
        <v>4500</v>
      </c>
      <c r="N20" s="23">
        <v>4500</v>
      </c>
      <c r="O20" s="23">
        <v>6000</v>
      </c>
      <c r="Q20" s="25"/>
    </row>
    <row r="21" spans="1:251" s="24" customFormat="1" ht="12">
      <c r="A21" s="31"/>
      <c r="B21" s="21" t="s">
        <v>29</v>
      </c>
      <c r="C21" s="126">
        <v>7000</v>
      </c>
      <c r="D21" s="23">
        <v>150</v>
      </c>
      <c r="E21" s="23">
        <v>150</v>
      </c>
      <c r="F21" s="23">
        <v>150</v>
      </c>
      <c r="G21" s="23">
        <v>250</v>
      </c>
      <c r="H21" s="23">
        <v>250</v>
      </c>
      <c r="I21" s="23">
        <v>250</v>
      </c>
      <c r="J21" s="23">
        <v>250</v>
      </c>
      <c r="K21" s="23">
        <v>250</v>
      </c>
      <c r="L21" s="23">
        <v>250</v>
      </c>
      <c r="M21" s="23">
        <v>250</v>
      </c>
      <c r="N21" s="23">
        <v>250</v>
      </c>
      <c r="O21" s="23">
        <v>250</v>
      </c>
      <c r="Q21" s="25"/>
    </row>
    <row r="22" spans="1:251">
      <c r="A22" s="32"/>
      <c r="B22" s="33" t="s">
        <v>30</v>
      </c>
      <c r="C22" s="34">
        <f t="shared" ref="C22:I22" si="3">SUM(C7:C21)</f>
        <v>12324192.142933331</v>
      </c>
      <c r="D22" s="35">
        <f t="shared" si="3"/>
        <v>856525</v>
      </c>
      <c r="E22" s="35">
        <f t="shared" si="3"/>
        <v>1130494.98</v>
      </c>
      <c r="F22" s="35">
        <f t="shared" si="3"/>
        <v>1543909.55</v>
      </c>
      <c r="G22" s="35">
        <f t="shared" si="3"/>
        <v>1089532</v>
      </c>
      <c r="H22" s="35">
        <f t="shared" si="3"/>
        <v>888928.05859999999</v>
      </c>
      <c r="I22" s="35">
        <f t="shared" si="3"/>
        <v>860043.72959999996</v>
      </c>
      <c r="J22" s="35">
        <f>SUM(J7:J20)</f>
        <v>1105808.2362666666</v>
      </c>
      <c r="K22" s="35">
        <f>SUM(K7:K21)</f>
        <v>1159868.4753999999</v>
      </c>
      <c r="L22" s="35">
        <f>SUM(L7:L21)</f>
        <v>927139.9911333333</v>
      </c>
      <c r="M22" s="35">
        <f>SUM(M7:M21)</f>
        <v>946514.02193333337</v>
      </c>
      <c r="N22" s="35">
        <f>SUM(N7:N21)</f>
        <v>1010586</v>
      </c>
      <c r="O22" s="35">
        <f>SUM(O7:O21)</f>
        <v>800292.1</v>
      </c>
      <c r="P22" s="24"/>
      <c r="Q22" s="25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W22" s="24"/>
      <c r="AX22" s="24"/>
      <c r="AY22" s="24"/>
      <c r="AZ22" s="24"/>
      <c r="BA22" s="24"/>
      <c r="BB22" s="24"/>
      <c r="BC22" s="24"/>
      <c r="BD22" s="24"/>
      <c r="BE22" s="24"/>
      <c r="BF22" s="24"/>
      <c r="BG22" s="24"/>
      <c r="BH22" s="24"/>
      <c r="BI22" s="24"/>
      <c r="BJ22" s="24"/>
      <c r="BK22" s="24"/>
      <c r="BL22" s="24"/>
      <c r="BM22" s="24"/>
      <c r="BN22" s="24"/>
      <c r="BO22" s="24"/>
      <c r="BP22" s="24"/>
      <c r="BQ22" s="24"/>
      <c r="BR22" s="24"/>
      <c r="BS22" s="24"/>
      <c r="BT22" s="24"/>
      <c r="BU22" s="24"/>
      <c r="BV22" s="24"/>
      <c r="BW22" s="24"/>
      <c r="BX22" s="24"/>
      <c r="BY22" s="24"/>
      <c r="BZ22" s="24"/>
      <c r="CA22" s="24"/>
      <c r="CB22" s="24"/>
      <c r="CC22" s="24"/>
      <c r="CD22" s="24"/>
      <c r="CE22" s="24"/>
      <c r="CF22" s="24"/>
      <c r="CG22" s="24"/>
      <c r="CH22" s="24"/>
      <c r="CI22" s="24"/>
      <c r="CJ22" s="24"/>
      <c r="CK22" s="24"/>
      <c r="CL22" s="24"/>
      <c r="CM22" s="24"/>
      <c r="CN22" s="24"/>
      <c r="CO22" s="24"/>
      <c r="CP22" s="24"/>
      <c r="CQ22" s="24"/>
      <c r="CR22" s="24"/>
      <c r="CS22" s="24"/>
      <c r="CT22" s="24"/>
      <c r="CU22" s="24"/>
      <c r="CV22" s="24"/>
      <c r="CW22" s="24"/>
      <c r="CX22" s="24"/>
      <c r="CY22" s="24"/>
      <c r="CZ22" s="24"/>
      <c r="DA22" s="24"/>
      <c r="DB22" s="24"/>
      <c r="DC22" s="24"/>
      <c r="DD22" s="24"/>
      <c r="DE22" s="24"/>
      <c r="DF22" s="24"/>
      <c r="DG22" s="24"/>
      <c r="DH22" s="24"/>
      <c r="DI22" s="24"/>
      <c r="DJ22" s="24"/>
      <c r="DK22" s="24"/>
      <c r="DL22" s="24"/>
      <c r="DM22" s="24"/>
      <c r="DN22" s="24"/>
      <c r="DO22" s="24"/>
      <c r="DP22" s="24"/>
      <c r="DQ22" s="24"/>
      <c r="DR22" s="24"/>
      <c r="DS22" s="24"/>
      <c r="DT22" s="24"/>
      <c r="DU22" s="24"/>
      <c r="DV22" s="24"/>
      <c r="DW22" s="24"/>
      <c r="DX22" s="24"/>
      <c r="DY22" s="24"/>
      <c r="DZ22" s="24"/>
      <c r="EA22" s="24"/>
      <c r="EB22" s="24"/>
      <c r="EC22" s="24"/>
      <c r="ED22" s="24"/>
      <c r="EE22" s="24"/>
      <c r="EF22" s="24"/>
      <c r="EG22" s="24"/>
      <c r="EH22" s="24"/>
      <c r="EI22" s="24"/>
      <c r="EJ22" s="24"/>
      <c r="EK22" s="24"/>
      <c r="EL22" s="24"/>
      <c r="EM22" s="24"/>
      <c r="EN22" s="24"/>
      <c r="EO22" s="24"/>
      <c r="EP22" s="24"/>
      <c r="EQ22" s="24"/>
      <c r="ER22" s="24"/>
      <c r="ES22" s="24"/>
      <c r="ET22" s="24"/>
      <c r="EU22" s="24"/>
      <c r="EV22" s="24"/>
      <c r="EW22" s="24"/>
      <c r="EX22" s="24"/>
      <c r="EY22" s="24"/>
      <c r="EZ22" s="24"/>
      <c r="FA22" s="24"/>
      <c r="FB22" s="24"/>
      <c r="FC22" s="24"/>
      <c r="FD22" s="24"/>
      <c r="FE22" s="24"/>
      <c r="FF22" s="24"/>
      <c r="FG22" s="24"/>
      <c r="FH22" s="24"/>
      <c r="FI22" s="24"/>
      <c r="FJ22" s="24"/>
      <c r="FK22" s="24"/>
      <c r="FL22" s="24"/>
      <c r="FM22" s="24"/>
      <c r="FN22" s="24"/>
      <c r="FO22" s="24"/>
      <c r="FP22" s="24"/>
      <c r="FQ22" s="24"/>
      <c r="FR22" s="24"/>
      <c r="FS22" s="24"/>
      <c r="FT22" s="24"/>
      <c r="FU22" s="24"/>
      <c r="FV22" s="24"/>
      <c r="FW22" s="24"/>
      <c r="FX22" s="24"/>
      <c r="FY22" s="24"/>
      <c r="FZ22" s="24"/>
      <c r="GA22" s="24"/>
      <c r="GB22" s="24"/>
      <c r="GC22" s="24"/>
      <c r="GD22" s="24"/>
      <c r="GE22" s="24"/>
      <c r="GF22" s="24"/>
      <c r="GG22" s="24"/>
      <c r="GH22" s="24"/>
      <c r="GI22" s="24"/>
      <c r="GJ22" s="24"/>
      <c r="GK22" s="24"/>
      <c r="GL22" s="24"/>
      <c r="GM22" s="24"/>
      <c r="GN22" s="24"/>
      <c r="GO22" s="24"/>
      <c r="GP22" s="24"/>
      <c r="GQ22" s="24"/>
      <c r="GR22" s="24"/>
      <c r="GS22" s="24"/>
      <c r="GT22" s="24"/>
      <c r="GU22" s="24"/>
      <c r="GV22" s="24"/>
      <c r="GW22" s="24"/>
      <c r="GX22" s="24"/>
      <c r="GY22" s="24"/>
      <c r="GZ22" s="24"/>
      <c r="HA22" s="24"/>
      <c r="HB22" s="24"/>
      <c r="HC22" s="24"/>
      <c r="HD22" s="24"/>
      <c r="HE22" s="24"/>
      <c r="HF22" s="24"/>
      <c r="HG22" s="24"/>
      <c r="HH22" s="24"/>
      <c r="HI22" s="24"/>
      <c r="HJ22" s="24"/>
      <c r="HK22" s="24"/>
      <c r="HL22" s="24"/>
      <c r="HM22" s="24"/>
      <c r="HN22" s="24"/>
      <c r="HO22" s="24"/>
      <c r="HP22" s="24"/>
      <c r="HQ22" s="24"/>
      <c r="HR22" s="24"/>
      <c r="HS22" s="24"/>
      <c r="HT22" s="24"/>
      <c r="HU22" s="24"/>
      <c r="HV22" s="24"/>
      <c r="HW22" s="24"/>
      <c r="HX22" s="24"/>
      <c r="HY22" s="24"/>
      <c r="HZ22" s="24"/>
      <c r="IA22" s="24"/>
      <c r="IB22" s="24"/>
      <c r="IC22" s="24"/>
      <c r="ID22" s="24"/>
      <c r="IE22" s="24"/>
      <c r="IF22" s="24"/>
      <c r="IG22" s="24"/>
      <c r="IH22" s="24"/>
      <c r="II22" s="24"/>
      <c r="IJ22" s="24"/>
      <c r="IK22" s="24"/>
      <c r="IL22" s="24"/>
      <c r="IM22" s="24"/>
      <c r="IN22" s="24"/>
      <c r="IO22" s="24"/>
      <c r="IP22" s="24"/>
      <c r="IQ22" s="24"/>
    </row>
    <row r="23" spans="1:251">
      <c r="A23" s="26"/>
      <c r="B23" s="36"/>
      <c r="C23" s="27"/>
      <c r="D23" s="23"/>
      <c r="E23" s="23"/>
      <c r="F23" s="23"/>
      <c r="G23" s="29"/>
      <c r="H23" s="23"/>
      <c r="I23" s="23"/>
      <c r="J23" s="29"/>
      <c r="K23" s="29"/>
      <c r="L23" s="29"/>
      <c r="M23" s="29"/>
      <c r="N23" s="29"/>
      <c r="O23" s="29"/>
      <c r="P23" s="24"/>
      <c r="Q23" s="25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  <c r="AP23" s="24"/>
      <c r="AQ23" s="24"/>
      <c r="AR23" s="24"/>
      <c r="AS23" s="24"/>
      <c r="AT23" s="24"/>
      <c r="AU23" s="24"/>
      <c r="AV23" s="24"/>
      <c r="AW23" s="24"/>
      <c r="AX23" s="24"/>
      <c r="AY23" s="24"/>
      <c r="AZ23" s="24"/>
      <c r="BA23" s="24"/>
      <c r="BB23" s="24"/>
      <c r="BC23" s="24"/>
      <c r="BD23" s="24"/>
      <c r="BE23" s="24"/>
      <c r="BF23" s="24"/>
      <c r="BG23" s="24"/>
      <c r="BH23" s="24"/>
      <c r="BI23" s="24"/>
      <c r="BJ23" s="24"/>
      <c r="BK23" s="24"/>
      <c r="BL23" s="24"/>
      <c r="BM23" s="24"/>
      <c r="BN23" s="24"/>
      <c r="BO23" s="24"/>
      <c r="BP23" s="24"/>
      <c r="BQ23" s="24"/>
      <c r="BR23" s="24"/>
      <c r="BS23" s="24"/>
      <c r="BT23" s="24"/>
      <c r="BU23" s="24"/>
      <c r="BV23" s="24"/>
      <c r="BW23" s="24"/>
      <c r="BX23" s="24"/>
      <c r="BY23" s="24"/>
      <c r="BZ23" s="24"/>
      <c r="CA23" s="24"/>
      <c r="CB23" s="24"/>
      <c r="CC23" s="24"/>
      <c r="CD23" s="24"/>
      <c r="CE23" s="24"/>
      <c r="CF23" s="24"/>
      <c r="CG23" s="24"/>
      <c r="CH23" s="24"/>
      <c r="CI23" s="24"/>
      <c r="CJ23" s="24"/>
      <c r="CK23" s="24"/>
      <c r="CL23" s="24"/>
      <c r="CM23" s="24"/>
      <c r="CN23" s="24"/>
      <c r="CO23" s="24"/>
      <c r="CP23" s="24"/>
      <c r="CQ23" s="24"/>
      <c r="CR23" s="24"/>
      <c r="CS23" s="24"/>
      <c r="CT23" s="24"/>
      <c r="CU23" s="24"/>
      <c r="CV23" s="24"/>
      <c r="CW23" s="24"/>
      <c r="CX23" s="24"/>
      <c r="CY23" s="24"/>
      <c r="CZ23" s="24"/>
      <c r="DA23" s="24"/>
      <c r="DB23" s="24"/>
      <c r="DC23" s="24"/>
      <c r="DD23" s="24"/>
      <c r="DE23" s="24"/>
      <c r="DF23" s="24"/>
      <c r="DG23" s="24"/>
      <c r="DH23" s="24"/>
      <c r="DI23" s="24"/>
      <c r="DJ23" s="24"/>
      <c r="DK23" s="24"/>
      <c r="DL23" s="24"/>
      <c r="DM23" s="24"/>
      <c r="DN23" s="24"/>
      <c r="DO23" s="24"/>
      <c r="DP23" s="24"/>
      <c r="DQ23" s="24"/>
      <c r="DR23" s="24"/>
      <c r="DS23" s="24"/>
      <c r="DT23" s="24"/>
      <c r="DU23" s="24"/>
      <c r="DV23" s="24"/>
      <c r="DW23" s="24"/>
      <c r="DX23" s="24"/>
      <c r="DY23" s="24"/>
      <c r="DZ23" s="24"/>
      <c r="EA23" s="24"/>
      <c r="EB23" s="24"/>
      <c r="EC23" s="24"/>
      <c r="ED23" s="24"/>
      <c r="EE23" s="24"/>
      <c r="EF23" s="24"/>
      <c r="EG23" s="24"/>
      <c r="EH23" s="24"/>
      <c r="EI23" s="24"/>
      <c r="EJ23" s="24"/>
      <c r="EK23" s="24"/>
      <c r="EL23" s="24"/>
      <c r="EM23" s="24"/>
      <c r="EN23" s="24"/>
      <c r="EO23" s="24"/>
      <c r="EP23" s="24"/>
      <c r="EQ23" s="24"/>
      <c r="ER23" s="24"/>
      <c r="ES23" s="24"/>
      <c r="ET23" s="24"/>
      <c r="EU23" s="24"/>
      <c r="EV23" s="24"/>
      <c r="EW23" s="24"/>
      <c r="EX23" s="24"/>
      <c r="EY23" s="24"/>
      <c r="EZ23" s="24"/>
      <c r="FA23" s="24"/>
      <c r="FB23" s="24"/>
      <c r="FC23" s="24"/>
      <c r="FD23" s="24"/>
      <c r="FE23" s="24"/>
      <c r="FF23" s="24"/>
      <c r="FG23" s="24"/>
      <c r="FH23" s="24"/>
      <c r="FI23" s="24"/>
      <c r="FJ23" s="24"/>
      <c r="FK23" s="24"/>
      <c r="FL23" s="24"/>
      <c r="FM23" s="24"/>
      <c r="FN23" s="24"/>
      <c r="FO23" s="24"/>
      <c r="FP23" s="24"/>
      <c r="FQ23" s="24"/>
      <c r="FR23" s="24"/>
      <c r="FS23" s="24"/>
      <c r="FT23" s="24"/>
      <c r="FU23" s="24"/>
      <c r="FV23" s="24"/>
      <c r="FW23" s="24"/>
      <c r="FX23" s="24"/>
      <c r="FY23" s="24"/>
      <c r="FZ23" s="24"/>
      <c r="GA23" s="24"/>
      <c r="GB23" s="24"/>
      <c r="GC23" s="24"/>
      <c r="GD23" s="24"/>
      <c r="GE23" s="24"/>
      <c r="GF23" s="24"/>
      <c r="GG23" s="24"/>
      <c r="GH23" s="24"/>
      <c r="GI23" s="24"/>
      <c r="GJ23" s="24"/>
      <c r="GK23" s="24"/>
      <c r="GL23" s="24"/>
      <c r="GM23" s="24"/>
      <c r="GN23" s="24"/>
      <c r="GO23" s="24"/>
      <c r="GP23" s="24"/>
      <c r="GQ23" s="24"/>
      <c r="GR23" s="24"/>
      <c r="GS23" s="24"/>
      <c r="GT23" s="24"/>
      <c r="GU23" s="24"/>
      <c r="GV23" s="24"/>
      <c r="GW23" s="24"/>
      <c r="GX23" s="24"/>
      <c r="GY23" s="24"/>
      <c r="GZ23" s="24"/>
      <c r="HA23" s="24"/>
      <c r="HB23" s="24"/>
      <c r="HC23" s="24"/>
      <c r="HD23" s="24"/>
      <c r="HE23" s="24"/>
      <c r="HF23" s="24"/>
      <c r="HG23" s="24"/>
      <c r="HH23" s="24"/>
      <c r="HI23" s="24"/>
      <c r="HJ23" s="24"/>
      <c r="HK23" s="24"/>
      <c r="HL23" s="24"/>
      <c r="HM23" s="24"/>
      <c r="HN23" s="24"/>
      <c r="HO23" s="24"/>
      <c r="HP23" s="24"/>
      <c r="HQ23" s="24"/>
      <c r="HR23" s="24"/>
      <c r="HS23" s="24"/>
      <c r="HT23" s="24"/>
      <c r="HU23" s="24"/>
      <c r="HV23" s="24"/>
      <c r="HW23" s="24"/>
      <c r="HX23" s="24"/>
      <c r="HY23" s="24"/>
      <c r="HZ23" s="24"/>
      <c r="IA23" s="24"/>
      <c r="IB23" s="24"/>
      <c r="IC23" s="24"/>
      <c r="ID23" s="24"/>
      <c r="IE23" s="24"/>
      <c r="IF23" s="24"/>
      <c r="IG23" s="24"/>
      <c r="IH23" s="24"/>
      <c r="II23" s="24"/>
      <c r="IJ23" s="24"/>
      <c r="IK23" s="24"/>
      <c r="IL23" s="24"/>
      <c r="IM23" s="24"/>
      <c r="IN23" s="24"/>
      <c r="IO23" s="24"/>
      <c r="IP23" s="24"/>
      <c r="IQ23" s="24"/>
    </row>
    <row r="24" spans="1:251" s="24" customFormat="1" ht="12">
      <c r="A24" s="26"/>
      <c r="B24" s="36" t="s">
        <v>31</v>
      </c>
      <c r="C24" s="22">
        <f>SUM(D24:O24)</f>
        <v>534962.64206933323</v>
      </c>
      <c r="D24" s="23">
        <f>(D9+D10+D11+D12+D18+D19+D20)*0.16</f>
        <v>41012.480000000003</v>
      </c>
      <c r="E24" s="23">
        <f>(E9+E10+E11+E12+E18+E19+4000)*0.16</f>
        <v>45223.040000000001</v>
      </c>
      <c r="F24" s="23">
        <f>(F9+F10+F11+F12+F18+F19+4000)*0.16</f>
        <v>69212.639999999999</v>
      </c>
      <c r="G24" s="23">
        <f t="shared" ref="G24:O24" si="4">(G9+G10+G11+G12+G18+G19+G20)*0.16</f>
        <v>47838.239999999998</v>
      </c>
      <c r="H24" s="23">
        <f t="shared" si="4"/>
        <v>36659.369376000002</v>
      </c>
      <c r="I24" s="23">
        <f t="shared" si="4"/>
        <v>41561.076735999995</v>
      </c>
      <c r="J24" s="23">
        <f t="shared" si="4"/>
        <v>40614.917802666663</v>
      </c>
      <c r="K24" s="23">
        <f t="shared" si="4"/>
        <v>43932.716064</v>
      </c>
      <c r="L24" s="23">
        <f t="shared" si="4"/>
        <v>42854.878581333331</v>
      </c>
      <c r="M24" s="23">
        <f t="shared" si="4"/>
        <v>38910.723509333329</v>
      </c>
      <c r="N24" s="23">
        <f t="shared" si="4"/>
        <v>46316.480000000003</v>
      </c>
      <c r="O24" s="23">
        <f t="shared" si="4"/>
        <v>40826.080000000002</v>
      </c>
      <c r="Q24" s="25"/>
    </row>
    <row r="25" spans="1:251">
      <c r="A25" s="32"/>
      <c r="B25" s="33" t="s">
        <v>32</v>
      </c>
      <c r="C25" s="34">
        <f>SUM(C24)</f>
        <v>534962.64206933323</v>
      </c>
      <c r="D25" s="35">
        <f t="shared" ref="D25:O25" si="5">SUM(D24)</f>
        <v>41012.480000000003</v>
      </c>
      <c r="E25" s="35">
        <f t="shared" si="5"/>
        <v>45223.040000000001</v>
      </c>
      <c r="F25" s="35">
        <f t="shared" si="5"/>
        <v>69212.639999999999</v>
      </c>
      <c r="G25" s="35">
        <f t="shared" si="5"/>
        <v>47838.239999999998</v>
      </c>
      <c r="H25" s="35">
        <f t="shared" si="5"/>
        <v>36659.369376000002</v>
      </c>
      <c r="I25" s="35">
        <f t="shared" si="5"/>
        <v>41561.076735999995</v>
      </c>
      <c r="J25" s="35">
        <f t="shared" si="5"/>
        <v>40614.917802666663</v>
      </c>
      <c r="K25" s="35">
        <f t="shared" si="5"/>
        <v>43932.716064</v>
      </c>
      <c r="L25" s="35">
        <f t="shared" si="5"/>
        <v>42854.878581333331</v>
      </c>
      <c r="M25" s="35">
        <f t="shared" si="5"/>
        <v>38910.723509333329</v>
      </c>
      <c r="N25" s="35">
        <f t="shared" si="5"/>
        <v>46316.480000000003</v>
      </c>
      <c r="O25" s="35">
        <f t="shared" si="5"/>
        <v>40826.080000000002</v>
      </c>
      <c r="P25" s="24"/>
      <c r="Q25" s="25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  <c r="AP25" s="24"/>
      <c r="AQ25" s="24"/>
      <c r="AR25" s="24"/>
      <c r="AS25" s="24"/>
      <c r="AT25" s="24"/>
      <c r="AU25" s="24"/>
      <c r="AV25" s="24"/>
      <c r="AW25" s="24"/>
      <c r="AX25" s="24"/>
      <c r="AY25" s="24"/>
      <c r="AZ25" s="24"/>
      <c r="BA25" s="24"/>
      <c r="BB25" s="24"/>
      <c r="BC25" s="24"/>
      <c r="BD25" s="24"/>
      <c r="BE25" s="24"/>
      <c r="BF25" s="24"/>
      <c r="BG25" s="24"/>
      <c r="BH25" s="24"/>
      <c r="BI25" s="24"/>
      <c r="BJ25" s="24"/>
      <c r="BK25" s="24"/>
      <c r="BL25" s="24"/>
      <c r="BM25" s="24"/>
      <c r="BN25" s="24"/>
      <c r="BO25" s="24"/>
      <c r="BP25" s="24"/>
      <c r="BQ25" s="24"/>
      <c r="BR25" s="24"/>
      <c r="BS25" s="24"/>
      <c r="BT25" s="24"/>
      <c r="BU25" s="24"/>
      <c r="BV25" s="24"/>
      <c r="BW25" s="24"/>
      <c r="BX25" s="24"/>
      <c r="BY25" s="24"/>
      <c r="BZ25" s="24"/>
      <c r="CA25" s="24"/>
      <c r="CB25" s="24"/>
      <c r="CC25" s="24"/>
      <c r="CD25" s="24"/>
      <c r="CE25" s="24"/>
      <c r="CF25" s="24"/>
      <c r="CG25" s="24"/>
      <c r="CH25" s="24"/>
      <c r="CI25" s="24"/>
      <c r="CJ25" s="24"/>
      <c r="CK25" s="24"/>
      <c r="CL25" s="24"/>
      <c r="CM25" s="24"/>
      <c r="CN25" s="24"/>
      <c r="CO25" s="24"/>
      <c r="CP25" s="24"/>
      <c r="CQ25" s="24"/>
      <c r="CR25" s="24"/>
      <c r="CS25" s="24"/>
      <c r="CT25" s="24"/>
      <c r="CU25" s="24"/>
      <c r="CV25" s="24"/>
      <c r="CW25" s="24"/>
      <c r="CX25" s="24"/>
      <c r="CY25" s="24"/>
      <c r="CZ25" s="24"/>
      <c r="DA25" s="24"/>
      <c r="DB25" s="24"/>
      <c r="DC25" s="24"/>
      <c r="DD25" s="24"/>
      <c r="DE25" s="24"/>
      <c r="DF25" s="24"/>
      <c r="DG25" s="24"/>
      <c r="DH25" s="24"/>
      <c r="DI25" s="24"/>
      <c r="DJ25" s="24"/>
      <c r="DK25" s="24"/>
      <c r="DL25" s="24"/>
      <c r="DM25" s="24"/>
      <c r="DN25" s="24"/>
      <c r="DO25" s="24"/>
      <c r="DP25" s="24"/>
      <c r="DQ25" s="24"/>
      <c r="DR25" s="24"/>
      <c r="DS25" s="24"/>
      <c r="DT25" s="24"/>
      <c r="DU25" s="24"/>
      <c r="DV25" s="24"/>
      <c r="DW25" s="24"/>
      <c r="DX25" s="24"/>
      <c r="DY25" s="24"/>
      <c r="DZ25" s="24"/>
      <c r="EA25" s="24"/>
      <c r="EB25" s="24"/>
      <c r="EC25" s="24"/>
      <c r="ED25" s="24"/>
      <c r="EE25" s="24"/>
      <c r="EF25" s="24"/>
      <c r="EG25" s="24"/>
      <c r="EH25" s="24"/>
      <c r="EI25" s="24"/>
      <c r="EJ25" s="24"/>
      <c r="EK25" s="24"/>
      <c r="EL25" s="24"/>
      <c r="EM25" s="24"/>
      <c r="EN25" s="24"/>
      <c r="EO25" s="24"/>
      <c r="EP25" s="24"/>
      <c r="EQ25" s="24"/>
      <c r="ER25" s="24"/>
      <c r="ES25" s="24"/>
      <c r="ET25" s="24"/>
      <c r="EU25" s="24"/>
      <c r="EV25" s="24"/>
      <c r="EW25" s="24"/>
      <c r="EX25" s="24"/>
      <c r="EY25" s="24"/>
      <c r="EZ25" s="24"/>
      <c r="FA25" s="24"/>
      <c r="FB25" s="24"/>
      <c r="FC25" s="24"/>
      <c r="FD25" s="24"/>
      <c r="FE25" s="24"/>
      <c r="FF25" s="24"/>
      <c r="FG25" s="24"/>
      <c r="FH25" s="24"/>
      <c r="FI25" s="24"/>
      <c r="FJ25" s="24"/>
      <c r="FK25" s="24"/>
      <c r="FL25" s="24"/>
      <c r="FM25" s="24"/>
      <c r="FN25" s="24"/>
      <c r="FO25" s="24"/>
      <c r="FP25" s="24"/>
      <c r="FQ25" s="24"/>
      <c r="FR25" s="24"/>
      <c r="FS25" s="24"/>
      <c r="FT25" s="24"/>
      <c r="FU25" s="24"/>
      <c r="FV25" s="24"/>
      <c r="FW25" s="24"/>
      <c r="FX25" s="24"/>
      <c r="FY25" s="24"/>
      <c r="FZ25" s="24"/>
      <c r="GA25" s="24"/>
      <c r="GB25" s="24"/>
      <c r="GC25" s="24"/>
      <c r="GD25" s="24"/>
      <c r="GE25" s="24"/>
      <c r="GF25" s="24"/>
      <c r="GG25" s="24"/>
      <c r="GH25" s="24"/>
      <c r="GI25" s="24"/>
      <c r="GJ25" s="24"/>
      <c r="GK25" s="24"/>
      <c r="GL25" s="24"/>
      <c r="GM25" s="24"/>
      <c r="GN25" s="24"/>
      <c r="GO25" s="24"/>
      <c r="GP25" s="24"/>
      <c r="GQ25" s="24"/>
      <c r="GR25" s="24"/>
      <c r="GS25" s="24"/>
      <c r="GT25" s="24"/>
      <c r="GU25" s="24"/>
      <c r="GV25" s="24"/>
      <c r="GW25" s="24"/>
      <c r="GX25" s="24"/>
      <c r="GY25" s="24"/>
      <c r="GZ25" s="24"/>
      <c r="HA25" s="24"/>
      <c r="HB25" s="24"/>
      <c r="HC25" s="24"/>
      <c r="HD25" s="24"/>
      <c r="HE25" s="24"/>
      <c r="HF25" s="24"/>
      <c r="HG25" s="24"/>
      <c r="HH25" s="24"/>
      <c r="HI25" s="24"/>
      <c r="HJ25" s="24"/>
      <c r="HK25" s="24"/>
      <c r="HL25" s="24"/>
      <c r="HM25" s="24"/>
      <c r="HN25" s="24"/>
      <c r="HO25" s="24"/>
      <c r="HP25" s="24"/>
      <c r="HQ25" s="24"/>
      <c r="HR25" s="24"/>
      <c r="HS25" s="24"/>
      <c r="HT25" s="24"/>
      <c r="HU25" s="24"/>
      <c r="HV25" s="24"/>
      <c r="HW25" s="24"/>
      <c r="HX25" s="24"/>
      <c r="HY25" s="24"/>
      <c r="HZ25" s="24"/>
      <c r="IA25" s="24"/>
      <c r="IB25" s="24"/>
      <c r="IC25" s="24"/>
      <c r="ID25" s="24"/>
      <c r="IE25" s="24"/>
      <c r="IF25" s="24"/>
      <c r="IG25" s="24"/>
      <c r="IH25" s="24"/>
      <c r="II25" s="24"/>
      <c r="IJ25" s="24"/>
      <c r="IK25" s="24"/>
      <c r="IL25" s="24"/>
      <c r="IM25" s="24"/>
      <c r="IN25" s="24"/>
      <c r="IO25" s="24"/>
      <c r="IP25" s="24"/>
      <c r="IQ25" s="24"/>
    </row>
    <row r="26" spans="1:251">
      <c r="A26" s="26"/>
      <c r="B26" s="36"/>
      <c r="C26" s="27"/>
      <c r="D26" s="23"/>
      <c r="E26" s="23"/>
      <c r="F26" s="23"/>
      <c r="G26" s="29"/>
      <c r="H26" s="23"/>
      <c r="I26" s="23"/>
      <c r="J26" s="29"/>
      <c r="K26" s="29"/>
      <c r="L26" s="29"/>
      <c r="M26" s="29"/>
      <c r="N26" s="29"/>
      <c r="O26" s="29"/>
      <c r="P26" s="24"/>
      <c r="Q26" s="25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  <c r="AP26" s="24"/>
      <c r="AQ26" s="24"/>
      <c r="AR26" s="24"/>
      <c r="AS26" s="24"/>
      <c r="AT26" s="24"/>
      <c r="AU26" s="24"/>
      <c r="AV26" s="24"/>
      <c r="AW26" s="24"/>
      <c r="AX26" s="24"/>
      <c r="AY26" s="24"/>
      <c r="AZ26" s="24"/>
      <c r="BA26" s="24"/>
      <c r="BB26" s="24"/>
      <c r="BC26" s="24"/>
      <c r="BD26" s="24"/>
      <c r="BE26" s="24"/>
      <c r="BF26" s="24"/>
      <c r="BG26" s="24"/>
      <c r="BH26" s="24"/>
      <c r="BI26" s="24"/>
      <c r="BJ26" s="24"/>
      <c r="BK26" s="24"/>
      <c r="BL26" s="24"/>
      <c r="BM26" s="24"/>
      <c r="BN26" s="24"/>
      <c r="BO26" s="24"/>
      <c r="BP26" s="24"/>
      <c r="BQ26" s="24"/>
      <c r="BR26" s="24"/>
      <c r="BS26" s="24"/>
      <c r="BT26" s="24"/>
      <c r="BU26" s="24"/>
      <c r="BV26" s="24"/>
      <c r="BW26" s="24"/>
      <c r="BX26" s="24"/>
      <c r="BY26" s="24"/>
      <c r="BZ26" s="24"/>
      <c r="CA26" s="24"/>
      <c r="CB26" s="24"/>
      <c r="CC26" s="24"/>
      <c r="CD26" s="24"/>
      <c r="CE26" s="24"/>
      <c r="CF26" s="24"/>
      <c r="CG26" s="24"/>
      <c r="CH26" s="24"/>
      <c r="CI26" s="24"/>
      <c r="CJ26" s="24"/>
      <c r="CK26" s="24"/>
      <c r="CL26" s="24"/>
      <c r="CM26" s="24"/>
      <c r="CN26" s="24"/>
      <c r="CO26" s="24"/>
      <c r="CP26" s="24"/>
      <c r="CQ26" s="24"/>
      <c r="CR26" s="24"/>
      <c r="CS26" s="24"/>
      <c r="CT26" s="24"/>
      <c r="CU26" s="24"/>
      <c r="CV26" s="24"/>
      <c r="CW26" s="24"/>
      <c r="CX26" s="24"/>
      <c r="CY26" s="24"/>
      <c r="CZ26" s="24"/>
      <c r="DA26" s="24"/>
      <c r="DB26" s="24"/>
      <c r="DC26" s="24"/>
      <c r="DD26" s="24"/>
      <c r="DE26" s="24"/>
      <c r="DF26" s="24"/>
      <c r="DG26" s="24"/>
      <c r="DH26" s="24"/>
      <c r="DI26" s="24"/>
      <c r="DJ26" s="24"/>
      <c r="DK26" s="24"/>
      <c r="DL26" s="24"/>
      <c r="DM26" s="24"/>
      <c r="DN26" s="24"/>
      <c r="DO26" s="24"/>
      <c r="DP26" s="24"/>
      <c r="DQ26" s="24"/>
      <c r="DR26" s="24"/>
      <c r="DS26" s="24"/>
      <c r="DT26" s="24"/>
      <c r="DU26" s="24"/>
      <c r="DV26" s="24"/>
      <c r="DW26" s="24"/>
      <c r="DX26" s="24"/>
      <c r="DY26" s="24"/>
      <c r="DZ26" s="24"/>
      <c r="EA26" s="24"/>
      <c r="EB26" s="24"/>
      <c r="EC26" s="24"/>
      <c r="ED26" s="24"/>
      <c r="EE26" s="24"/>
      <c r="EF26" s="24"/>
      <c r="EG26" s="24"/>
      <c r="EH26" s="24"/>
      <c r="EI26" s="24"/>
      <c r="EJ26" s="24"/>
      <c r="EK26" s="24"/>
      <c r="EL26" s="24"/>
      <c r="EM26" s="24"/>
      <c r="EN26" s="24"/>
      <c r="EO26" s="24"/>
      <c r="EP26" s="24"/>
      <c r="EQ26" s="24"/>
      <c r="ER26" s="24"/>
      <c r="ES26" s="24"/>
      <c r="ET26" s="24"/>
      <c r="EU26" s="24"/>
      <c r="EV26" s="24"/>
      <c r="EW26" s="24"/>
      <c r="EX26" s="24"/>
      <c r="EY26" s="24"/>
      <c r="EZ26" s="24"/>
      <c r="FA26" s="24"/>
      <c r="FB26" s="24"/>
      <c r="FC26" s="24"/>
      <c r="FD26" s="24"/>
      <c r="FE26" s="24"/>
      <c r="FF26" s="24"/>
      <c r="FG26" s="24"/>
      <c r="FH26" s="24"/>
      <c r="FI26" s="24"/>
      <c r="FJ26" s="24"/>
      <c r="FK26" s="24"/>
      <c r="FL26" s="24"/>
      <c r="FM26" s="24"/>
      <c r="FN26" s="24"/>
      <c r="FO26" s="24"/>
      <c r="FP26" s="24"/>
      <c r="FQ26" s="24"/>
      <c r="FR26" s="24"/>
      <c r="FS26" s="24"/>
      <c r="FT26" s="24"/>
      <c r="FU26" s="24"/>
      <c r="FV26" s="24"/>
      <c r="FW26" s="24"/>
      <c r="FX26" s="24"/>
      <c r="FY26" s="24"/>
      <c r="FZ26" s="24"/>
      <c r="GA26" s="24"/>
      <c r="GB26" s="24"/>
      <c r="GC26" s="24"/>
      <c r="GD26" s="24"/>
      <c r="GE26" s="24"/>
      <c r="GF26" s="24"/>
      <c r="GG26" s="24"/>
      <c r="GH26" s="24"/>
      <c r="GI26" s="24"/>
      <c r="GJ26" s="24"/>
      <c r="GK26" s="24"/>
      <c r="GL26" s="24"/>
      <c r="GM26" s="24"/>
      <c r="GN26" s="24"/>
      <c r="GO26" s="24"/>
      <c r="GP26" s="24"/>
      <c r="GQ26" s="24"/>
      <c r="GR26" s="24"/>
      <c r="GS26" s="24"/>
      <c r="GT26" s="24"/>
      <c r="GU26" s="24"/>
      <c r="GV26" s="24"/>
      <c r="GW26" s="24"/>
      <c r="GX26" s="24"/>
      <c r="GY26" s="24"/>
      <c r="GZ26" s="24"/>
      <c r="HA26" s="24"/>
      <c r="HB26" s="24"/>
      <c r="HC26" s="24"/>
      <c r="HD26" s="24"/>
      <c r="HE26" s="24"/>
      <c r="HF26" s="24"/>
      <c r="HG26" s="24"/>
      <c r="HH26" s="24"/>
      <c r="HI26" s="24"/>
      <c r="HJ26" s="24"/>
      <c r="HK26" s="24"/>
      <c r="HL26" s="24"/>
      <c r="HM26" s="24"/>
      <c r="HN26" s="24"/>
      <c r="HO26" s="24"/>
      <c r="HP26" s="24"/>
      <c r="HQ26" s="24"/>
      <c r="HR26" s="24"/>
      <c r="HS26" s="24"/>
      <c r="HT26" s="24"/>
      <c r="HU26" s="24"/>
      <c r="HV26" s="24"/>
      <c r="HW26" s="24"/>
      <c r="HX26" s="24"/>
      <c r="HY26" s="24"/>
      <c r="HZ26" s="24"/>
      <c r="IA26" s="24"/>
      <c r="IB26" s="24"/>
      <c r="IC26" s="24"/>
      <c r="ID26" s="24"/>
      <c r="IE26" s="24"/>
      <c r="IF26" s="24"/>
      <c r="IG26" s="24"/>
      <c r="IH26" s="24"/>
      <c r="II26" s="24"/>
      <c r="IJ26" s="24"/>
      <c r="IK26" s="24"/>
      <c r="IL26" s="24"/>
      <c r="IM26" s="24"/>
      <c r="IN26" s="24"/>
      <c r="IO26" s="24"/>
      <c r="IP26" s="24"/>
      <c r="IQ26" s="24"/>
    </row>
    <row r="27" spans="1:251">
      <c r="A27" s="26"/>
      <c r="B27" s="36" t="s">
        <v>33</v>
      </c>
      <c r="C27" s="22">
        <v>11428470</v>
      </c>
      <c r="D27" s="27">
        <v>857135.25</v>
      </c>
      <c r="E27" s="27">
        <v>876563.64</v>
      </c>
      <c r="F27" s="27">
        <v>894849.21</v>
      </c>
      <c r="G27" s="27">
        <v>909706.21</v>
      </c>
      <c r="H27" s="27">
        <v>930277.46</v>
      </c>
      <c r="I27" s="27">
        <v>948563.01</v>
      </c>
      <c r="J27" s="27">
        <v>948563.01</v>
      </c>
      <c r="K27" s="27">
        <v>962277.17</v>
      </c>
      <c r="L27" s="27">
        <v>999991.13</v>
      </c>
      <c r="M27" s="27">
        <v>1009133.91</v>
      </c>
      <c r="N27" s="27">
        <v>1034276.53</v>
      </c>
      <c r="O27" s="27">
        <v>1057133.47</v>
      </c>
      <c r="P27" s="24"/>
      <c r="Q27" s="25"/>
      <c r="R27" s="24"/>
      <c r="S27" s="24"/>
      <c r="T27" s="24"/>
      <c r="U27" s="24"/>
      <c r="V27" s="24"/>
      <c r="W27" s="24"/>
      <c r="X27" s="24"/>
      <c r="Y27" s="24"/>
      <c r="Z27" s="24"/>
      <c r="AA27" s="24"/>
      <c r="AB27" s="24"/>
      <c r="AC27" s="24"/>
      <c r="AD27" s="24"/>
      <c r="AE27" s="24"/>
      <c r="AF27" s="24"/>
      <c r="AG27" s="24"/>
      <c r="AH27" s="24"/>
      <c r="AI27" s="24"/>
      <c r="AJ27" s="24"/>
      <c r="AK27" s="24"/>
      <c r="AL27" s="24"/>
      <c r="AM27" s="24"/>
      <c r="AN27" s="24"/>
      <c r="AO27" s="24"/>
      <c r="AP27" s="24"/>
      <c r="AQ27" s="24"/>
      <c r="AR27" s="24"/>
      <c r="AS27" s="24"/>
      <c r="AT27" s="24"/>
      <c r="AU27" s="24"/>
      <c r="AV27" s="24"/>
      <c r="AW27" s="24"/>
      <c r="AX27" s="24"/>
      <c r="AY27" s="24"/>
      <c r="AZ27" s="24"/>
      <c r="BA27" s="24"/>
      <c r="BB27" s="24"/>
      <c r="BC27" s="24"/>
      <c r="BD27" s="24"/>
      <c r="BE27" s="24"/>
      <c r="BF27" s="24"/>
      <c r="BG27" s="24"/>
      <c r="BH27" s="24"/>
      <c r="BI27" s="24"/>
      <c r="BJ27" s="24"/>
      <c r="BK27" s="24"/>
      <c r="BL27" s="24"/>
      <c r="BM27" s="24"/>
      <c r="BN27" s="24"/>
      <c r="BO27" s="24"/>
      <c r="BP27" s="24"/>
      <c r="BQ27" s="24"/>
      <c r="BR27" s="24"/>
      <c r="BS27" s="24"/>
      <c r="BT27" s="24"/>
      <c r="BU27" s="24"/>
      <c r="BV27" s="24"/>
      <c r="BW27" s="24"/>
      <c r="BX27" s="24"/>
      <c r="BY27" s="24"/>
      <c r="BZ27" s="24"/>
      <c r="CA27" s="24"/>
      <c r="CB27" s="24"/>
      <c r="CC27" s="24"/>
      <c r="CD27" s="24"/>
      <c r="CE27" s="24"/>
      <c r="CF27" s="24"/>
      <c r="CG27" s="24"/>
      <c r="CH27" s="24"/>
      <c r="CI27" s="24"/>
      <c r="CJ27" s="24"/>
      <c r="CK27" s="24"/>
      <c r="CL27" s="24"/>
      <c r="CM27" s="24"/>
      <c r="CN27" s="24"/>
      <c r="CO27" s="24"/>
      <c r="CP27" s="24"/>
      <c r="CQ27" s="24"/>
      <c r="CR27" s="24"/>
      <c r="CS27" s="24"/>
      <c r="CT27" s="24"/>
      <c r="CU27" s="24"/>
      <c r="CV27" s="24"/>
      <c r="CW27" s="24"/>
      <c r="CX27" s="24"/>
      <c r="CY27" s="24"/>
      <c r="CZ27" s="24"/>
      <c r="DA27" s="24"/>
      <c r="DB27" s="24"/>
      <c r="DC27" s="24"/>
      <c r="DD27" s="24"/>
      <c r="DE27" s="24"/>
      <c r="DF27" s="24"/>
      <c r="DG27" s="24"/>
      <c r="DH27" s="24"/>
      <c r="DI27" s="24"/>
      <c r="DJ27" s="24"/>
      <c r="DK27" s="24"/>
      <c r="DL27" s="24"/>
      <c r="DM27" s="24"/>
      <c r="DN27" s="24"/>
      <c r="DO27" s="24"/>
      <c r="DP27" s="24"/>
      <c r="DQ27" s="24"/>
      <c r="DR27" s="24"/>
      <c r="DS27" s="24"/>
      <c r="DT27" s="24"/>
      <c r="DU27" s="24"/>
      <c r="DV27" s="24"/>
      <c r="DW27" s="24"/>
      <c r="DX27" s="24"/>
      <c r="DY27" s="24"/>
      <c r="DZ27" s="24"/>
      <c r="EA27" s="24"/>
      <c r="EB27" s="24"/>
      <c r="EC27" s="24"/>
      <c r="ED27" s="24"/>
      <c r="EE27" s="24"/>
      <c r="EF27" s="24"/>
      <c r="EG27" s="24"/>
      <c r="EH27" s="24"/>
      <c r="EI27" s="24"/>
      <c r="EJ27" s="24"/>
      <c r="EK27" s="24"/>
      <c r="EL27" s="24"/>
      <c r="EM27" s="24"/>
      <c r="EN27" s="24"/>
      <c r="EO27" s="24"/>
      <c r="EP27" s="24"/>
      <c r="EQ27" s="24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24"/>
      <c r="FD27" s="24"/>
      <c r="FE27" s="24"/>
      <c r="FF27" s="24"/>
      <c r="FG27" s="24"/>
      <c r="FH27" s="24"/>
      <c r="FI27" s="24"/>
      <c r="FJ27" s="24"/>
      <c r="FK27" s="24"/>
      <c r="FL27" s="24"/>
      <c r="FM27" s="24"/>
      <c r="FN27" s="24"/>
      <c r="FO27" s="24"/>
      <c r="FP27" s="24"/>
      <c r="FQ27" s="24"/>
      <c r="FR27" s="24"/>
      <c r="FS27" s="24"/>
      <c r="FT27" s="24"/>
      <c r="FU27" s="24"/>
      <c r="FV27" s="24"/>
      <c r="FW27" s="24"/>
      <c r="FX27" s="24"/>
      <c r="FY27" s="24"/>
      <c r="FZ27" s="24"/>
      <c r="GA27" s="24"/>
      <c r="GB27" s="24"/>
      <c r="GC27" s="24"/>
      <c r="GD27" s="24"/>
      <c r="GE27" s="24"/>
      <c r="GF27" s="24"/>
      <c r="GG27" s="24"/>
      <c r="GH27" s="24"/>
      <c r="GI27" s="24"/>
      <c r="GJ27" s="24"/>
      <c r="GK27" s="24"/>
      <c r="GL27" s="24"/>
      <c r="GM27" s="24"/>
      <c r="GN27" s="24"/>
      <c r="GO27" s="24"/>
      <c r="GP27" s="24"/>
      <c r="GQ27" s="24"/>
      <c r="GR27" s="24"/>
      <c r="GS27" s="24"/>
      <c r="GT27" s="24"/>
      <c r="GU27" s="24"/>
      <c r="GV27" s="24"/>
      <c r="GW27" s="24"/>
      <c r="GX27" s="24"/>
      <c r="GY27" s="24"/>
      <c r="GZ27" s="24"/>
      <c r="HA27" s="24"/>
      <c r="HB27" s="24"/>
      <c r="HC27" s="24"/>
      <c r="HD27" s="24"/>
      <c r="HE27" s="24"/>
      <c r="HF27" s="24"/>
      <c r="HG27" s="24"/>
      <c r="HH27" s="24"/>
      <c r="HI27" s="24"/>
      <c r="HJ27" s="24"/>
      <c r="HK27" s="24"/>
      <c r="HL27" s="24"/>
      <c r="HM27" s="24"/>
      <c r="HN27" s="24"/>
      <c r="HO27" s="24"/>
      <c r="HP27" s="24"/>
      <c r="HQ27" s="24"/>
      <c r="HR27" s="24"/>
      <c r="HS27" s="24"/>
      <c r="HT27" s="24"/>
      <c r="HU27" s="24"/>
      <c r="HV27" s="24"/>
      <c r="HW27" s="24"/>
      <c r="HX27" s="24"/>
      <c r="HY27" s="24"/>
      <c r="HZ27" s="24"/>
      <c r="IA27" s="24"/>
      <c r="IB27" s="24"/>
      <c r="IC27" s="24"/>
      <c r="ID27" s="24"/>
      <c r="IE27" s="24"/>
      <c r="IF27" s="24"/>
      <c r="IG27" s="24"/>
      <c r="IH27" s="24"/>
      <c r="II27" s="24"/>
      <c r="IJ27" s="24"/>
      <c r="IK27" s="24"/>
      <c r="IL27" s="24"/>
      <c r="IM27" s="24"/>
      <c r="IN27" s="24"/>
      <c r="IO27" s="24"/>
      <c r="IP27" s="24"/>
      <c r="IQ27" s="24"/>
    </row>
    <row r="28" spans="1:251">
      <c r="A28" s="32"/>
      <c r="B28" s="33" t="s">
        <v>34</v>
      </c>
      <c r="C28" s="34">
        <f t="shared" ref="C28:O28" si="6">SUM(C27:C27)</f>
        <v>11428470</v>
      </c>
      <c r="D28" s="34">
        <f t="shared" si="6"/>
        <v>857135.25</v>
      </c>
      <c r="E28" s="34">
        <f t="shared" si="6"/>
        <v>876563.64</v>
      </c>
      <c r="F28" s="34">
        <f t="shared" si="6"/>
        <v>894849.21</v>
      </c>
      <c r="G28" s="34">
        <f t="shared" si="6"/>
        <v>909706.21</v>
      </c>
      <c r="H28" s="34">
        <f t="shared" si="6"/>
        <v>930277.46</v>
      </c>
      <c r="I28" s="34">
        <f t="shared" si="6"/>
        <v>948563.01</v>
      </c>
      <c r="J28" s="34">
        <f t="shared" si="6"/>
        <v>948563.01</v>
      </c>
      <c r="K28" s="34">
        <f t="shared" si="6"/>
        <v>962277.17</v>
      </c>
      <c r="L28" s="34">
        <f t="shared" si="6"/>
        <v>999991.13</v>
      </c>
      <c r="M28" s="34">
        <f t="shared" si="6"/>
        <v>1009133.91</v>
      </c>
      <c r="N28" s="34">
        <f t="shared" si="6"/>
        <v>1034276.53</v>
      </c>
      <c r="O28" s="34">
        <f t="shared" si="6"/>
        <v>1057133.47</v>
      </c>
      <c r="P28" s="37"/>
      <c r="Q28" s="25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7"/>
      <c r="AI28" s="37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7"/>
      <c r="BO28" s="37"/>
      <c r="BP28" s="37"/>
      <c r="BQ28" s="37"/>
      <c r="BR28" s="37"/>
      <c r="BS28" s="37"/>
      <c r="BT28" s="37"/>
      <c r="BU28" s="37"/>
      <c r="BV28" s="37"/>
      <c r="BW28" s="37"/>
      <c r="BX28" s="37"/>
      <c r="BY28" s="37"/>
      <c r="BZ28" s="37"/>
      <c r="CA28" s="37"/>
      <c r="CB28" s="37"/>
      <c r="CC28" s="37"/>
      <c r="CD28" s="37"/>
      <c r="CE28" s="37"/>
      <c r="CF28" s="37"/>
      <c r="CG28" s="37"/>
      <c r="CH28" s="37"/>
      <c r="CI28" s="37"/>
      <c r="CJ28" s="37"/>
      <c r="CK28" s="37"/>
      <c r="CL28" s="37"/>
      <c r="CM28" s="37"/>
      <c r="CN28" s="37"/>
      <c r="CO28" s="37"/>
      <c r="CP28" s="37"/>
      <c r="CQ28" s="37"/>
      <c r="CR28" s="37"/>
      <c r="CS28" s="37"/>
      <c r="CT28" s="37"/>
      <c r="CU28" s="37"/>
      <c r="CV28" s="37"/>
      <c r="CW28" s="37"/>
      <c r="CX28" s="37"/>
      <c r="CY28" s="37"/>
      <c r="CZ28" s="37"/>
      <c r="DA28" s="37"/>
      <c r="DB28" s="37"/>
      <c r="DC28" s="37"/>
      <c r="DD28" s="37"/>
      <c r="DE28" s="37"/>
      <c r="DF28" s="37"/>
      <c r="DG28" s="37"/>
      <c r="DH28" s="37"/>
      <c r="DI28" s="37"/>
      <c r="DJ28" s="37"/>
      <c r="DK28" s="37"/>
      <c r="DL28" s="37"/>
      <c r="DM28" s="37"/>
      <c r="DN28" s="37"/>
      <c r="DO28" s="37"/>
      <c r="DP28" s="37"/>
      <c r="DQ28" s="37"/>
      <c r="DR28" s="37"/>
      <c r="DS28" s="37"/>
      <c r="DT28" s="37"/>
      <c r="DU28" s="37"/>
      <c r="DV28" s="37"/>
      <c r="DW28" s="37"/>
      <c r="DX28" s="37"/>
      <c r="DY28" s="37"/>
      <c r="DZ28" s="37"/>
      <c r="EA28" s="37"/>
      <c r="EB28" s="37"/>
      <c r="EC28" s="37"/>
      <c r="ED28" s="37"/>
      <c r="EE28" s="37"/>
      <c r="EF28" s="37"/>
      <c r="EG28" s="37"/>
      <c r="EH28" s="37"/>
      <c r="EI28" s="37"/>
      <c r="EJ28" s="37"/>
      <c r="EK28" s="37"/>
      <c r="EL28" s="37"/>
      <c r="EM28" s="37"/>
      <c r="EN28" s="37"/>
      <c r="EO28" s="37"/>
      <c r="EP28" s="37"/>
      <c r="EQ28" s="37"/>
      <c r="ER28" s="37"/>
      <c r="ES28" s="37"/>
      <c r="ET28" s="37"/>
      <c r="EU28" s="37"/>
      <c r="EV28" s="37"/>
      <c r="EW28" s="37"/>
      <c r="EX28" s="37"/>
      <c r="EY28" s="37"/>
      <c r="EZ28" s="37"/>
      <c r="FA28" s="37"/>
      <c r="FB28" s="37"/>
      <c r="FC28" s="37"/>
      <c r="FD28" s="37"/>
      <c r="FE28" s="37"/>
      <c r="FF28" s="37"/>
      <c r="FG28" s="37"/>
      <c r="FH28" s="37"/>
      <c r="FI28" s="37"/>
      <c r="FJ28" s="37"/>
      <c r="FK28" s="37"/>
      <c r="FL28" s="37"/>
      <c r="FM28" s="37"/>
      <c r="FN28" s="37"/>
      <c r="FO28" s="37"/>
      <c r="FP28" s="37"/>
      <c r="FQ28" s="37"/>
      <c r="FR28" s="37"/>
      <c r="FS28" s="37"/>
      <c r="FT28" s="37"/>
      <c r="FU28" s="37"/>
      <c r="FV28" s="37"/>
      <c r="FW28" s="37"/>
      <c r="FX28" s="37"/>
      <c r="FY28" s="37"/>
      <c r="FZ28" s="37"/>
      <c r="GA28" s="37"/>
      <c r="GB28" s="37"/>
      <c r="GC28" s="37"/>
      <c r="GD28" s="37"/>
      <c r="GE28" s="37"/>
      <c r="GF28" s="37"/>
      <c r="GG28" s="37"/>
      <c r="GH28" s="37"/>
      <c r="GI28" s="37"/>
      <c r="GJ28" s="37"/>
      <c r="GK28" s="37"/>
      <c r="GL28" s="37"/>
      <c r="GM28" s="37"/>
      <c r="GN28" s="37"/>
      <c r="GO28" s="37"/>
      <c r="GP28" s="37"/>
      <c r="GQ28" s="37"/>
      <c r="GR28" s="37"/>
      <c r="GS28" s="37"/>
      <c r="GT28" s="37"/>
      <c r="GU28" s="37"/>
      <c r="GV28" s="37"/>
      <c r="GW28" s="37"/>
      <c r="GX28" s="37"/>
      <c r="GY28" s="37"/>
      <c r="GZ28" s="37"/>
      <c r="HA28" s="37"/>
      <c r="HB28" s="37"/>
      <c r="HC28" s="37"/>
      <c r="HD28" s="37"/>
      <c r="HE28" s="37"/>
      <c r="HF28" s="37"/>
      <c r="HG28" s="37"/>
      <c r="HH28" s="37"/>
      <c r="HI28" s="37"/>
      <c r="HJ28" s="37"/>
      <c r="HK28" s="37"/>
      <c r="HL28" s="37"/>
      <c r="HM28" s="37"/>
      <c r="HN28" s="37"/>
      <c r="HO28" s="37"/>
      <c r="HP28" s="37"/>
      <c r="HQ28" s="37"/>
      <c r="HR28" s="37"/>
      <c r="HS28" s="37"/>
      <c r="HT28" s="37"/>
      <c r="HU28" s="37"/>
      <c r="HV28" s="37"/>
      <c r="HW28" s="37"/>
      <c r="HX28" s="37"/>
      <c r="HY28" s="37"/>
      <c r="HZ28" s="37"/>
      <c r="IA28" s="37"/>
      <c r="IB28" s="37"/>
      <c r="IC28" s="37"/>
      <c r="ID28" s="37"/>
      <c r="IE28" s="37"/>
      <c r="IF28" s="37"/>
      <c r="IG28" s="37"/>
      <c r="IH28" s="37"/>
      <c r="II28" s="37"/>
      <c r="IJ28" s="37"/>
      <c r="IK28" s="37"/>
      <c r="IL28" s="37"/>
      <c r="IM28" s="37"/>
      <c r="IN28" s="37"/>
      <c r="IO28" s="37"/>
      <c r="IP28" s="37"/>
      <c r="IQ28" s="37"/>
    </row>
    <row r="29" spans="1:251">
      <c r="A29" s="38"/>
      <c r="B29" s="39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4"/>
      <c r="Q29" s="25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4"/>
      <c r="AC29" s="24"/>
      <c r="AD29" s="24"/>
      <c r="AE29" s="24"/>
      <c r="AF29" s="24"/>
      <c r="AG29" s="24"/>
      <c r="AH29" s="24"/>
      <c r="AI29" s="24"/>
      <c r="AJ29" s="24"/>
      <c r="AK29" s="24"/>
      <c r="AL29" s="24"/>
      <c r="AM29" s="24"/>
      <c r="AN29" s="24"/>
      <c r="AO29" s="24"/>
      <c r="AP29" s="24"/>
      <c r="AQ29" s="24"/>
      <c r="AR29" s="24"/>
      <c r="AS29" s="24"/>
      <c r="AT29" s="24"/>
      <c r="AU29" s="24"/>
      <c r="AV29" s="24"/>
      <c r="AW29" s="24"/>
      <c r="AX29" s="24"/>
      <c r="AY29" s="24"/>
      <c r="AZ29" s="24"/>
      <c r="BA29" s="24"/>
      <c r="BB29" s="24"/>
      <c r="BC29" s="24"/>
      <c r="BD29" s="24"/>
      <c r="BE29" s="24"/>
      <c r="BF29" s="24"/>
      <c r="BG29" s="24"/>
      <c r="BH29" s="24"/>
      <c r="BI29" s="24"/>
      <c r="BJ29" s="24"/>
      <c r="BK29" s="24"/>
      <c r="BL29" s="24"/>
      <c r="BM29" s="24"/>
      <c r="BN29" s="24"/>
      <c r="BO29" s="24"/>
      <c r="BP29" s="24"/>
      <c r="BQ29" s="24"/>
      <c r="BR29" s="24"/>
      <c r="BS29" s="24"/>
      <c r="BT29" s="24"/>
      <c r="BU29" s="24"/>
      <c r="BV29" s="24"/>
      <c r="BW29" s="24"/>
      <c r="BX29" s="24"/>
      <c r="BY29" s="24"/>
      <c r="BZ29" s="24"/>
      <c r="CA29" s="24"/>
      <c r="CB29" s="24"/>
      <c r="CC29" s="24"/>
      <c r="CD29" s="24"/>
      <c r="CE29" s="24"/>
      <c r="CF29" s="24"/>
      <c r="CG29" s="24"/>
      <c r="CH29" s="24"/>
      <c r="CI29" s="24"/>
      <c r="CJ29" s="24"/>
      <c r="CK29" s="24"/>
      <c r="CL29" s="24"/>
      <c r="CM29" s="24"/>
      <c r="CN29" s="24"/>
      <c r="CO29" s="24"/>
      <c r="CP29" s="24"/>
      <c r="CQ29" s="24"/>
      <c r="CR29" s="24"/>
      <c r="CS29" s="24"/>
      <c r="CT29" s="24"/>
      <c r="CU29" s="24"/>
      <c r="CV29" s="24"/>
      <c r="CW29" s="24"/>
      <c r="CX29" s="24"/>
      <c r="CY29" s="24"/>
      <c r="CZ29" s="24"/>
      <c r="DA29" s="24"/>
      <c r="DB29" s="24"/>
      <c r="DC29" s="24"/>
      <c r="DD29" s="24"/>
      <c r="DE29" s="24"/>
      <c r="DF29" s="24"/>
      <c r="DG29" s="24"/>
      <c r="DH29" s="24"/>
      <c r="DI29" s="24"/>
      <c r="DJ29" s="24"/>
      <c r="DK29" s="24"/>
      <c r="DL29" s="24"/>
      <c r="DM29" s="24"/>
      <c r="DN29" s="24"/>
      <c r="DO29" s="24"/>
      <c r="DP29" s="24"/>
      <c r="DQ29" s="24"/>
      <c r="DR29" s="24"/>
      <c r="DS29" s="24"/>
      <c r="DT29" s="24"/>
      <c r="DU29" s="24"/>
      <c r="DV29" s="24"/>
      <c r="DW29" s="24"/>
      <c r="DX29" s="24"/>
      <c r="DY29" s="24"/>
      <c r="DZ29" s="24"/>
      <c r="EA29" s="24"/>
      <c r="EB29" s="24"/>
      <c r="EC29" s="24"/>
      <c r="ED29" s="24"/>
      <c r="EE29" s="24"/>
      <c r="EF29" s="24"/>
      <c r="EG29" s="24"/>
      <c r="EH29" s="24"/>
      <c r="EI29" s="24"/>
      <c r="EJ29" s="24"/>
      <c r="EK29" s="24"/>
      <c r="EL29" s="24"/>
      <c r="EM29" s="24"/>
      <c r="EN29" s="24"/>
      <c r="EO29" s="24"/>
      <c r="EP29" s="24"/>
      <c r="EQ29" s="24"/>
      <c r="ER29" s="24"/>
      <c r="ES29" s="24"/>
      <c r="ET29" s="24"/>
      <c r="EU29" s="24"/>
      <c r="EV29" s="24"/>
      <c r="EW29" s="24"/>
      <c r="EX29" s="24"/>
      <c r="EY29" s="24"/>
      <c r="EZ29" s="24"/>
      <c r="FA29" s="24"/>
      <c r="FB29" s="24"/>
      <c r="FC29" s="24"/>
      <c r="FD29" s="24"/>
      <c r="FE29" s="24"/>
      <c r="FF29" s="24"/>
      <c r="FG29" s="24"/>
      <c r="FH29" s="24"/>
      <c r="FI29" s="24"/>
      <c r="FJ29" s="24"/>
      <c r="FK29" s="24"/>
      <c r="FL29" s="24"/>
      <c r="FM29" s="24"/>
      <c r="FN29" s="24"/>
      <c r="FO29" s="24"/>
      <c r="FP29" s="24"/>
      <c r="FQ29" s="24"/>
      <c r="FR29" s="24"/>
      <c r="FS29" s="24"/>
      <c r="FT29" s="24"/>
      <c r="FU29" s="24"/>
      <c r="FV29" s="24"/>
      <c r="FW29" s="24"/>
      <c r="FX29" s="24"/>
      <c r="FY29" s="24"/>
      <c r="FZ29" s="24"/>
      <c r="GA29" s="24"/>
      <c r="GB29" s="24"/>
      <c r="GC29" s="24"/>
      <c r="GD29" s="24"/>
      <c r="GE29" s="24"/>
      <c r="GF29" s="24"/>
      <c r="GG29" s="24"/>
      <c r="GH29" s="24"/>
      <c r="GI29" s="24"/>
      <c r="GJ29" s="24"/>
      <c r="GK29" s="24"/>
      <c r="GL29" s="24"/>
      <c r="GM29" s="24"/>
      <c r="GN29" s="24"/>
      <c r="GO29" s="24"/>
      <c r="GP29" s="24"/>
      <c r="GQ29" s="24"/>
      <c r="GR29" s="24"/>
      <c r="GS29" s="24"/>
      <c r="GT29" s="24"/>
      <c r="GU29" s="24"/>
      <c r="GV29" s="24"/>
      <c r="GW29" s="24"/>
      <c r="GX29" s="24"/>
      <c r="GY29" s="24"/>
      <c r="GZ29" s="24"/>
      <c r="HA29" s="24"/>
      <c r="HB29" s="24"/>
      <c r="HC29" s="24"/>
      <c r="HD29" s="24"/>
      <c r="HE29" s="24"/>
      <c r="HF29" s="24"/>
      <c r="HG29" s="24"/>
      <c r="HH29" s="24"/>
      <c r="HI29" s="24"/>
      <c r="HJ29" s="24"/>
      <c r="HK29" s="24"/>
      <c r="HL29" s="24"/>
      <c r="HM29" s="24"/>
      <c r="HN29" s="24"/>
      <c r="HO29" s="24"/>
      <c r="HP29" s="24"/>
      <c r="HQ29" s="24"/>
      <c r="HR29" s="24"/>
      <c r="HS29" s="24"/>
      <c r="HT29" s="24"/>
      <c r="HU29" s="24"/>
      <c r="HV29" s="24"/>
      <c r="HW29" s="24"/>
      <c r="HX29" s="24"/>
      <c r="HY29" s="24"/>
      <c r="HZ29" s="24"/>
      <c r="IA29" s="24"/>
      <c r="IB29" s="24"/>
      <c r="IC29" s="24"/>
      <c r="ID29" s="24"/>
      <c r="IE29" s="24"/>
      <c r="IF29" s="24"/>
      <c r="IG29" s="24"/>
      <c r="IH29" s="24"/>
      <c r="II29" s="24"/>
      <c r="IJ29" s="24"/>
      <c r="IK29" s="24"/>
      <c r="IL29" s="24"/>
      <c r="IM29" s="24"/>
      <c r="IN29" s="24"/>
      <c r="IO29" s="24"/>
      <c r="IP29" s="24"/>
      <c r="IQ29" s="24"/>
    </row>
    <row r="30" spans="1:251">
      <c r="A30" s="40"/>
      <c r="B30" s="41" t="s">
        <v>35</v>
      </c>
      <c r="C30" s="42">
        <f t="shared" ref="C30:O30" si="7">C22+C25+C28</f>
        <v>24287624.785002664</v>
      </c>
      <c r="D30" s="42">
        <f t="shared" si="7"/>
        <v>1754672.73</v>
      </c>
      <c r="E30" s="42">
        <f t="shared" si="7"/>
        <v>2052281.6600000001</v>
      </c>
      <c r="F30" s="42">
        <f t="shared" si="7"/>
        <v>2507971.4</v>
      </c>
      <c r="G30" s="42">
        <f t="shared" si="7"/>
        <v>2047076.45</v>
      </c>
      <c r="H30" s="42">
        <f t="shared" si="7"/>
        <v>1855864.8879760001</v>
      </c>
      <c r="I30" s="42">
        <f t="shared" si="7"/>
        <v>1850167.8163359999</v>
      </c>
      <c r="J30" s="42">
        <f t="shared" si="7"/>
        <v>2094986.1640693333</v>
      </c>
      <c r="K30" s="42">
        <f t="shared" si="7"/>
        <v>2166078.3614639998</v>
      </c>
      <c r="L30" s="42">
        <f t="shared" si="7"/>
        <v>1969985.9997146665</v>
      </c>
      <c r="M30" s="42">
        <f t="shared" si="7"/>
        <v>1994558.6554426667</v>
      </c>
      <c r="N30" s="42">
        <f t="shared" si="7"/>
        <v>2091179.01</v>
      </c>
      <c r="O30" s="42">
        <f t="shared" si="7"/>
        <v>1898251.65</v>
      </c>
      <c r="P30" s="43"/>
      <c r="Q30" s="25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43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  <c r="AW30" s="43"/>
      <c r="AX30" s="43"/>
      <c r="AY30" s="43"/>
      <c r="AZ30" s="43"/>
      <c r="BA30" s="43"/>
      <c r="BB30" s="43"/>
      <c r="BC30" s="43"/>
      <c r="BD30" s="43"/>
      <c r="BE30" s="43"/>
      <c r="BF30" s="43"/>
      <c r="BG30" s="43"/>
      <c r="BH30" s="43"/>
      <c r="BI30" s="43"/>
      <c r="BJ30" s="43"/>
      <c r="BK30" s="43"/>
      <c r="BL30" s="43"/>
      <c r="BM30" s="43"/>
      <c r="BN30" s="43"/>
      <c r="BO30" s="43"/>
      <c r="BP30" s="43"/>
      <c r="BQ30" s="43"/>
      <c r="BR30" s="43"/>
      <c r="BS30" s="43"/>
      <c r="BT30" s="43"/>
      <c r="BU30" s="43"/>
      <c r="BV30" s="43"/>
      <c r="BW30" s="43"/>
      <c r="BX30" s="43"/>
      <c r="BY30" s="43"/>
      <c r="BZ30" s="43"/>
      <c r="CA30" s="43"/>
      <c r="CB30" s="43"/>
      <c r="CC30" s="43"/>
      <c r="CD30" s="43"/>
      <c r="CE30" s="43"/>
      <c r="CF30" s="43"/>
      <c r="CG30" s="43"/>
      <c r="CH30" s="43"/>
      <c r="CI30" s="43"/>
      <c r="CJ30" s="43"/>
      <c r="CK30" s="43"/>
      <c r="CL30" s="43"/>
      <c r="CM30" s="43"/>
      <c r="CN30" s="43"/>
      <c r="CO30" s="43"/>
      <c r="CP30" s="43"/>
      <c r="CQ30" s="43"/>
      <c r="CR30" s="43"/>
      <c r="CS30" s="43"/>
      <c r="CT30" s="43"/>
      <c r="CU30" s="43"/>
      <c r="CV30" s="43"/>
      <c r="CW30" s="43"/>
      <c r="CX30" s="43"/>
      <c r="CY30" s="43"/>
      <c r="CZ30" s="43"/>
      <c r="DA30" s="43"/>
      <c r="DB30" s="43"/>
      <c r="DC30" s="43"/>
      <c r="DD30" s="43"/>
      <c r="DE30" s="43"/>
      <c r="DF30" s="43"/>
      <c r="DG30" s="43"/>
      <c r="DH30" s="43"/>
      <c r="DI30" s="43"/>
      <c r="DJ30" s="43"/>
      <c r="DK30" s="43"/>
      <c r="DL30" s="43"/>
      <c r="DM30" s="43"/>
      <c r="DN30" s="43"/>
      <c r="DO30" s="43"/>
      <c r="DP30" s="43"/>
      <c r="DQ30" s="43"/>
      <c r="DR30" s="43"/>
      <c r="DS30" s="43"/>
      <c r="DT30" s="43"/>
      <c r="DU30" s="43"/>
      <c r="DV30" s="43"/>
      <c r="DW30" s="43"/>
      <c r="DX30" s="43"/>
      <c r="DY30" s="43"/>
      <c r="DZ30" s="43"/>
      <c r="EA30" s="43"/>
      <c r="EB30" s="43"/>
      <c r="EC30" s="43"/>
      <c r="ED30" s="43"/>
      <c r="EE30" s="43"/>
      <c r="EF30" s="43"/>
      <c r="EG30" s="43"/>
      <c r="EH30" s="43"/>
      <c r="EI30" s="43"/>
      <c r="EJ30" s="43"/>
      <c r="EK30" s="43"/>
      <c r="EL30" s="43"/>
      <c r="EM30" s="43"/>
      <c r="EN30" s="43"/>
      <c r="EO30" s="43"/>
      <c r="EP30" s="43"/>
      <c r="EQ30" s="43"/>
      <c r="ER30" s="43"/>
      <c r="ES30" s="43"/>
      <c r="ET30" s="43"/>
      <c r="EU30" s="43"/>
      <c r="EV30" s="43"/>
      <c r="EW30" s="43"/>
      <c r="EX30" s="43"/>
      <c r="EY30" s="43"/>
      <c r="EZ30" s="43"/>
      <c r="FA30" s="43"/>
      <c r="FB30" s="43"/>
      <c r="FC30" s="43"/>
      <c r="FD30" s="43"/>
      <c r="FE30" s="43"/>
      <c r="FF30" s="43"/>
      <c r="FG30" s="43"/>
      <c r="FH30" s="43"/>
      <c r="FI30" s="43"/>
      <c r="FJ30" s="43"/>
      <c r="FK30" s="43"/>
      <c r="FL30" s="43"/>
      <c r="FM30" s="43"/>
      <c r="FN30" s="43"/>
      <c r="FO30" s="43"/>
      <c r="FP30" s="43"/>
      <c r="FQ30" s="43"/>
      <c r="FR30" s="43"/>
      <c r="FS30" s="43"/>
      <c r="FT30" s="43"/>
      <c r="FU30" s="43"/>
      <c r="FV30" s="43"/>
      <c r="FW30" s="43"/>
      <c r="FX30" s="43"/>
      <c r="FY30" s="43"/>
      <c r="FZ30" s="43"/>
      <c r="GA30" s="43"/>
      <c r="GB30" s="43"/>
      <c r="GC30" s="43"/>
      <c r="GD30" s="43"/>
      <c r="GE30" s="43"/>
      <c r="GF30" s="43"/>
      <c r="GG30" s="43"/>
      <c r="GH30" s="43"/>
      <c r="GI30" s="43"/>
      <c r="GJ30" s="43"/>
      <c r="GK30" s="43"/>
      <c r="GL30" s="43"/>
      <c r="GM30" s="43"/>
      <c r="GN30" s="43"/>
      <c r="GO30" s="43"/>
      <c r="GP30" s="43"/>
      <c r="GQ30" s="43"/>
      <c r="GR30" s="43"/>
      <c r="GS30" s="43"/>
      <c r="GT30" s="43"/>
      <c r="GU30" s="43"/>
      <c r="GV30" s="43"/>
      <c r="GW30" s="43"/>
      <c r="GX30" s="43"/>
      <c r="GY30" s="43"/>
      <c r="GZ30" s="43"/>
      <c r="HA30" s="43"/>
      <c r="HB30" s="43"/>
      <c r="HC30" s="43"/>
      <c r="HD30" s="43"/>
      <c r="HE30" s="43"/>
      <c r="HF30" s="43"/>
      <c r="HG30" s="43"/>
      <c r="HH30" s="43"/>
      <c r="HI30" s="43"/>
      <c r="HJ30" s="43"/>
      <c r="HK30" s="43"/>
      <c r="HL30" s="43"/>
      <c r="HM30" s="43"/>
      <c r="HN30" s="43"/>
      <c r="HO30" s="43"/>
      <c r="HP30" s="43"/>
      <c r="HQ30" s="43"/>
      <c r="HR30" s="43"/>
      <c r="HS30" s="43"/>
      <c r="HT30" s="43"/>
      <c r="HU30" s="43"/>
      <c r="HV30" s="43"/>
      <c r="HW30" s="43"/>
      <c r="HX30" s="43"/>
      <c r="HY30" s="43"/>
      <c r="HZ30" s="43"/>
      <c r="IA30" s="43"/>
      <c r="IB30" s="43"/>
      <c r="IC30" s="43"/>
      <c r="ID30" s="43"/>
      <c r="IE30" s="43"/>
      <c r="IF30" s="43"/>
      <c r="IG30" s="43"/>
      <c r="IH30" s="43"/>
      <c r="II30" s="43"/>
      <c r="IJ30" s="43"/>
      <c r="IK30" s="43"/>
      <c r="IL30" s="43"/>
      <c r="IM30" s="43"/>
      <c r="IN30" s="43"/>
      <c r="IO30" s="43"/>
      <c r="IP30" s="43"/>
      <c r="IQ30" s="43"/>
    </row>
    <row r="31" spans="1:251">
      <c r="A31" s="44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24"/>
      <c r="Q31" s="24"/>
      <c r="R31" s="24"/>
      <c r="S31" s="24"/>
      <c r="T31" s="24"/>
      <c r="U31" s="24"/>
      <c r="V31" s="24"/>
      <c r="W31" s="24"/>
      <c r="X31" s="24"/>
      <c r="Y31" s="24"/>
      <c r="Z31" s="24"/>
      <c r="AA31" s="24"/>
      <c r="AB31" s="24"/>
      <c r="AC31" s="24"/>
      <c r="AD31" s="24"/>
      <c r="AE31" s="24"/>
      <c r="AF31" s="24"/>
      <c r="AG31" s="24"/>
      <c r="AH31" s="24"/>
      <c r="AI31" s="24"/>
      <c r="AJ31" s="24"/>
      <c r="AK31" s="24"/>
      <c r="AL31" s="24"/>
      <c r="AM31" s="24"/>
      <c r="AN31" s="24"/>
      <c r="AO31" s="24"/>
      <c r="AP31" s="24"/>
      <c r="AQ31" s="24"/>
      <c r="AR31" s="24"/>
      <c r="AS31" s="24"/>
      <c r="AT31" s="24"/>
      <c r="AU31" s="24"/>
      <c r="AV31" s="24"/>
      <c r="AW31" s="24"/>
      <c r="AX31" s="24"/>
      <c r="AY31" s="24"/>
      <c r="AZ31" s="24"/>
      <c r="BA31" s="24"/>
      <c r="BB31" s="24"/>
      <c r="BC31" s="24"/>
      <c r="BD31" s="24"/>
      <c r="BE31" s="24"/>
      <c r="BF31" s="24"/>
      <c r="BG31" s="24"/>
      <c r="BH31" s="24"/>
      <c r="BI31" s="24"/>
      <c r="BJ31" s="24"/>
      <c r="BK31" s="24"/>
      <c r="BL31" s="24"/>
      <c r="BM31" s="24"/>
      <c r="BN31" s="24"/>
      <c r="BO31" s="24"/>
      <c r="BP31" s="24"/>
      <c r="BQ31" s="24"/>
      <c r="BR31" s="24"/>
      <c r="BS31" s="24"/>
      <c r="BT31" s="24"/>
      <c r="BU31" s="24"/>
      <c r="BV31" s="24"/>
      <c r="BW31" s="24"/>
      <c r="BX31" s="24"/>
      <c r="BY31" s="24"/>
      <c r="BZ31" s="24"/>
      <c r="CA31" s="24"/>
      <c r="CB31" s="24"/>
      <c r="CC31" s="24"/>
      <c r="CD31" s="24"/>
      <c r="CE31" s="24"/>
      <c r="CF31" s="24"/>
      <c r="CG31" s="24"/>
      <c r="CH31" s="24"/>
      <c r="CI31" s="24"/>
      <c r="CJ31" s="24"/>
      <c r="CK31" s="24"/>
      <c r="CL31" s="24"/>
      <c r="CM31" s="24"/>
      <c r="CN31" s="24"/>
      <c r="CO31" s="24"/>
      <c r="CP31" s="24"/>
      <c r="CQ31" s="24"/>
      <c r="CR31" s="24"/>
      <c r="CS31" s="24"/>
      <c r="CT31" s="24"/>
      <c r="CU31" s="24"/>
      <c r="CV31" s="24"/>
      <c r="CW31" s="24"/>
      <c r="CX31" s="24"/>
      <c r="CY31" s="24"/>
      <c r="CZ31" s="24"/>
      <c r="DA31" s="24"/>
      <c r="DB31" s="24"/>
      <c r="DC31" s="24"/>
      <c r="DD31" s="24"/>
      <c r="DE31" s="24"/>
      <c r="DF31" s="24"/>
      <c r="DG31" s="24"/>
      <c r="DH31" s="24"/>
      <c r="DI31" s="24"/>
      <c r="DJ31" s="24"/>
      <c r="DK31" s="24"/>
      <c r="DL31" s="24"/>
      <c r="DM31" s="24"/>
      <c r="DN31" s="24"/>
      <c r="DO31" s="24"/>
      <c r="DP31" s="24"/>
      <c r="DQ31" s="24"/>
      <c r="DR31" s="24"/>
      <c r="DS31" s="24"/>
      <c r="DT31" s="24"/>
      <c r="DU31" s="24"/>
      <c r="DV31" s="24"/>
      <c r="DW31" s="24"/>
      <c r="DX31" s="24"/>
      <c r="DY31" s="24"/>
      <c r="DZ31" s="24"/>
      <c r="EA31" s="24"/>
      <c r="EB31" s="24"/>
      <c r="EC31" s="24"/>
      <c r="ED31" s="24"/>
      <c r="EE31" s="24"/>
      <c r="EF31" s="24"/>
      <c r="EG31" s="24"/>
      <c r="EH31" s="24"/>
      <c r="EI31" s="24"/>
      <c r="EJ31" s="24"/>
      <c r="EK31" s="24"/>
      <c r="EL31" s="24"/>
      <c r="EM31" s="24"/>
      <c r="EN31" s="24"/>
      <c r="EO31" s="24"/>
      <c r="EP31" s="24"/>
      <c r="EQ31" s="24"/>
      <c r="ER31" s="24"/>
      <c r="ES31" s="24"/>
      <c r="ET31" s="24"/>
      <c r="EU31" s="24"/>
      <c r="EV31" s="24"/>
      <c r="EW31" s="24"/>
      <c r="EX31" s="24"/>
      <c r="EY31" s="24"/>
      <c r="EZ31" s="24"/>
      <c r="FA31" s="24"/>
      <c r="FB31" s="24"/>
      <c r="FC31" s="24"/>
      <c r="FD31" s="24"/>
      <c r="FE31" s="24"/>
      <c r="FF31" s="24"/>
      <c r="FG31" s="24"/>
      <c r="FH31" s="24"/>
      <c r="FI31" s="24"/>
      <c r="FJ31" s="24"/>
      <c r="FK31" s="24"/>
      <c r="FL31" s="24"/>
      <c r="FM31" s="24"/>
      <c r="FN31" s="24"/>
      <c r="FO31" s="24"/>
      <c r="FP31" s="24"/>
      <c r="FQ31" s="24"/>
      <c r="FR31" s="24"/>
      <c r="FS31" s="24"/>
      <c r="FT31" s="24"/>
      <c r="FU31" s="24"/>
      <c r="FV31" s="24"/>
      <c r="FW31" s="24"/>
      <c r="FX31" s="24"/>
      <c r="FY31" s="24"/>
      <c r="FZ31" s="24"/>
      <c r="GA31" s="24"/>
      <c r="GB31" s="24"/>
      <c r="GC31" s="24"/>
      <c r="GD31" s="24"/>
      <c r="GE31" s="24"/>
      <c r="GF31" s="24"/>
      <c r="GG31" s="24"/>
      <c r="GH31" s="24"/>
      <c r="GI31" s="24"/>
      <c r="GJ31" s="24"/>
      <c r="GK31" s="24"/>
      <c r="GL31" s="24"/>
      <c r="GM31" s="24"/>
      <c r="GN31" s="24"/>
      <c r="GO31" s="24"/>
      <c r="GP31" s="24"/>
      <c r="GQ31" s="24"/>
      <c r="GR31" s="24"/>
      <c r="GS31" s="24"/>
      <c r="GT31" s="24"/>
      <c r="GU31" s="24"/>
      <c r="GV31" s="24"/>
      <c r="GW31" s="24"/>
      <c r="GX31" s="24"/>
      <c r="GY31" s="24"/>
      <c r="GZ31" s="24"/>
      <c r="HA31" s="24"/>
      <c r="HB31" s="24"/>
      <c r="HC31" s="24"/>
      <c r="HD31" s="24"/>
      <c r="HE31" s="24"/>
      <c r="HF31" s="24"/>
      <c r="HG31" s="24"/>
      <c r="HH31" s="24"/>
      <c r="HI31" s="24"/>
      <c r="HJ31" s="24"/>
      <c r="HK31" s="24"/>
      <c r="HL31" s="24"/>
      <c r="HM31" s="24"/>
      <c r="HN31" s="24"/>
      <c r="HO31" s="24"/>
      <c r="HP31" s="24"/>
      <c r="HQ31" s="24"/>
      <c r="HR31" s="24"/>
      <c r="HS31" s="24"/>
      <c r="HT31" s="24"/>
      <c r="HU31" s="24"/>
      <c r="HV31" s="24"/>
      <c r="HW31" s="24"/>
      <c r="HX31" s="24"/>
      <c r="HY31" s="24"/>
      <c r="HZ31" s="24"/>
      <c r="IA31" s="24"/>
      <c r="IB31" s="24"/>
      <c r="IC31" s="24"/>
      <c r="ID31" s="24"/>
      <c r="IE31" s="24"/>
      <c r="IF31" s="24"/>
      <c r="IG31" s="24"/>
      <c r="IH31" s="24"/>
      <c r="II31" s="24"/>
      <c r="IJ31" s="24"/>
      <c r="IK31" s="24"/>
      <c r="IL31" s="24"/>
      <c r="IM31" s="24"/>
      <c r="IN31" s="24"/>
      <c r="IO31" s="24"/>
      <c r="IP31" s="24"/>
      <c r="IQ31" s="24"/>
    </row>
    <row r="32" spans="1:251">
      <c r="A32" s="46"/>
      <c r="B32" s="24"/>
      <c r="C32" s="124"/>
      <c r="D32" s="24"/>
      <c r="E32" s="24"/>
      <c r="F32" s="24"/>
      <c r="G32" s="24"/>
      <c r="H32" s="24"/>
      <c r="I32" s="25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4"/>
      <c r="AG32" s="24"/>
      <c r="AH32" s="24"/>
      <c r="AI32" s="24"/>
      <c r="AJ32" s="24"/>
      <c r="AK32" s="24"/>
      <c r="AL32" s="24"/>
      <c r="AM32" s="24"/>
      <c r="AN32" s="24"/>
      <c r="AO32" s="24"/>
      <c r="AP32" s="24"/>
      <c r="AQ32" s="24"/>
      <c r="AR32" s="24"/>
      <c r="AS32" s="24"/>
      <c r="AT32" s="24"/>
      <c r="AU32" s="24"/>
      <c r="AV32" s="24"/>
      <c r="AW32" s="24"/>
      <c r="AX32" s="24"/>
      <c r="AY32" s="24"/>
      <c r="AZ32" s="24"/>
      <c r="BA32" s="24"/>
      <c r="BB32" s="24"/>
      <c r="BC32" s="24"/>
      <c r="BD32" s="24"/>
      <c r="BE32" s="24"/>
      <c r="BF32" s="24"/>
      <c r="BG32" s="24"/>
      <c r="BH32" s="24"/>
      <c r="BI32" s="24"/>
      <c r="BJ32" s="24"/>
      <c r="BK32" s="24"/>
      <c r="BL32" s="24"/>
      <c r="BM32" s="24"/>
      <c r="BN32" s="24"/>
      <c r="BO32" s="24"/>
      <c r="BP32" s="24"/>
      <c r="BQ32" s="24"/>
      <c r="BR32" s="24"/>
      <c r="BS32" s="24"/>
      <c r="BT32" s="24"/>
      <c r="BU32" s="24"/>
      <c r="BV32" s="24"/>
      <c r="BW32" s="24"/>
      <c r="BX32" s="24"/>
      <c r="BY32" s="24"/>
      <c r="BZ32" s="24"/>
      <c r="CA32" s="24"/>
      <c r="CB32" s="24"/>
      <c r="CC32" s="24"/>
      <c r="CD32" s="24"/>
      <c r="CE32" s="24"/>
      <c r="CF32" s="24"/>
      <c r="CG32" s="24"/>
      <c r="CH32" s="24"/>
      <c r="CI32" s="24"/>
      <c r="CJ32" s="24"/>
      <c r="CK32" s="24"/>
      <c r="CL32" s="24"/>
      <c r="CM32" s="24"/>
      <c r="CN32" s="24"/>
      <c r="CO32" s="24"/>
      <c r="CP32" s="24"/>
      <c r="CQ32" s="24"/>
      <c r="CR32" s="24"/>
      <c r="CS32" s="24"/>
      <c r="CT32" s="24"/>
      <c r="CU32" s="24"/>
      <c r="CV32" s="24"/>
      <c r="CW32" s="24"/>
      <c r="CX32" s="24"/>
      <c r="CY32" s="24"/>
      <c r="CZ32" s="24"/>
      <c r="DA32" s="24"/>
      <c r="DB32" s="24"/>
      <c r="DC32" s="24"/>
      <c r="DD32" s="24"/>
      <c r="DE32" s="24"/>
      <c r="DF32" s="24"/>
      <c r="DG32" s="24"/>
      <c r="DH32" s="24"/>
      <c r="DI32" s="24"/>
      <c r="DJ32" s="24"/>
      <c r="DK32" s="24"/>
      <c r="DL32" s="24"/>
      <c r="DM32" s="24"/>
      <c r="DN32" s="24"/>
      <c r="DO32" s="24"/>
      <c r="DP32" s="24"/>
      <c r="DQ32" s="24"/>
      <c r="DR32" s="24"/>
      <c r="DS32" s="24"/>
      <c r="DT32" s="24"/>
      <c r="DU32" s="24"/>
      <c r="DV32" s="24"/>
      <c r="DW32" s="24"/>
      <c r="DX32" s="24"/>
      <c r="DY32" s="24"/>
      <c r="DZ32" s="24"/>
      <c r="EA32" s="24"/>
      <c r="EB32" s="24"/>
      <c r="EC32" s="24"/>
      <c r="ED32" s="24"/>
      <c r="EE32" s="24"/>
      <c r="EF32" s="24"/>
      <c r="EG32" s="24"/>
      <c r="EH32" s="24"/>
      <c r="EI32" s="24"/>
      <c r="EJ32" s="24"/>
      <c r="EK32" s="24"/>
      <c r="EL32" s="24"/>
      <c r="EM32" s="24"/>
      <c r="EN32" s="24"/>
      <c r="EO32" s="24"/>
      <c r="EP32" s="24"/>
      <c r="EQ32" s="24"/>
      <c r="ER32" s="24"/>
      <c r="ES32" s="24"/>
      <c r="ET32" s="24"/>
      <c r="EU32" s="24"/>
      <c r="EV32" s="24"/>
      <c r="EW32" s="24"/>
      <c r="EX32" s="24"/>
      <c r="EY32" s="24"/>
      <c r="EZ32" s="24"/>
      <c r="FA32" s="24"/>
      <c r="FB32" s="24"/>
      <c r="FC32" s="24"/>
      <c r="FD32" s="24"/>
      <c r="FE32" s="24"/>
      <c r="FF32" s="24"/>
      <c r="FG32" s="24"/>
      <c r="FH32" s="24"/>
      <c r="FI32" s="24"/>
      <c r="FJ32" s="24"/>
      <c r="FK32" s="24"/>
      <c r="FL32" s="24"/>
      <c r="FM32" s="24"/>
      <c r="FN32" s="24"/>
      <c r="FO32" s="24"/>
      <c r="FP32" s="24"/>
      <c r="FQ32" s="24"/>
      <c r="FR32" s="24"/>
      <c r="FS32" s="24"/>
      <c r="FT32" s="24"/>
      <c r="FU32" s="24"/>
      <c r="FV32" s="24"/>
      <c r="FW32" s="24"/>
      <c r="FX32" s="24"/>
      <c r="FY32" s="24"/>
      <c r="FZ32" s="24"/>
      <c r="GA32" s="24"/>
      <c r="GB32" s="24"/>
      <c r="GC32" s="24"/>
      <c r="GD32" s="24"/>
      <c r="GE32" s="24"/>
      <c r="GF32" s="24"/>
      <c r="GG32" s="24"/>
      <c r="GH32" s="24"/>
      <c r="GI32" s="24"/>
      <c r="GJ32" s="24"/>
      <c r="GK32" s="24"/>
      <c r="GL32" s="24"/>
      <c r="GM32" s="24"/>
      <c r="GN32" s="24"/>
      <c r="GO32" s="24"/>
      <c r="GP32" s="24"/>
      <c r="GQ32" s="24"/>
      <c r="GR32" s="24"/>
      <c r="GS32" s="24"/>
      <c r="GT32" s="24"/>
      <c r="GU32" s="24"/>
      <c r="GV32" s="24"/>
      <c r="GW32" s="24"/>
      <c r="GX32" s="24"/>
      <c r="GY32" s="24"/>
      <c r="GZ32" s="24"/>
      <c r="HA32" s="24"/>
      <c r="HB32" s="24"/>
      <c r="HC32" s="24"/>
      <c r="HD32" s="24"/>
      <c r="HE32" s="24"/>
      <c r="HF32" s="24"/>
      <c r="HG32" s="24"/>
      <c r="HH32" s="24"/>
      <c r="HI32" s="24"/>
      <c r="HJ32" s="24"/>
      <c r="HK32" s="24"/>
      <c r="HL32" s="24"/>
      <c r="HM32" s="24"/>
      <c r="HN32" s="24"/>
      <c r="HO32" s="24"/>
      <c r="HP32" s="24"/>
      <c r="HQ32" s="24"/>
      <c r="HR32" s="24"/>
      <c r="HS32" s="24"/>
      <c r="HT32" s="24"/>
      <c r="HU32" s="24"/>
      <c r="HV32" s="24"/>
      <c r="HW32" s="24"/>
      <c r="HX32" s="24"/>
      <c r="HY32" s="24"/>
      <c r="HZ32" s="24"/>
      <c r="IA32" s="24"/>
      <c r="IB32" s="24"/>
      <c r="IC32" s="24"/>
      <c r="ID32" s="24"/>
      <c r="IE32" s="24"/>
      <c r="IF32" s="24"/>
      <c r="IG32" s="24"/>
      <c r="IH32" s="24"/>
      <c r="II32" s="24"/>
      <c r="IJ32" s="24"/>
      <c r="IK32" s="24"/>
      <c r="IL32" s="24"/>
      <c r="IM32" s="24"/>
      <c r="IN32" s="24"/>
      <c r="IO32" s="24"/>
      <c r="IP32" s="24"/>
      <c r="IQ32" s="24"/>
    </row>
    <row r="33" spans="1:251" s="129" customFormat="1">
      <c r="A33" s="127"/>
      <c r="B33" s="128"/>
      <c r="D33" s="130"/>
      <c r="E33" s="130"/>
      <c r="F33" s="130"/>
      <c r="G33" s="130"/>
      <c r="H33" s="130"/>
      <c r="I33" s="130"/>
      <c r="J33" s="130"/>
      <c r="K33" s="130"/>
      <c r="L33" s="130"/>
      <c r="M33" s="130"/>
      <c r="N33" s="130"/>
      <c r="O33" s="130"/>
      <c r="P33" s="128"/>
      <c r="Q33" s="128"/>
      <c r="R33" s="128"/>
      <c r="S33" s="128"/>
      <c r="T33" s="128"/>
      <c r="U33" s="128"/>
      <c r="V33" s="128"/>
      <c r="W33" s="128"/>
      <c r="X33" s="128"/>
      <c r="Y33" s="128"/>
      <c r="Z33" s="128"/>
      <c r="AA33" s="128"/>
      <c r="AB33" s="128"/>
      <c r="AC33" s="128"/>
      <c r="AD33" s="128"/>
      <c r="AE33" s="128"/>
      <c r="AF33" s="128"/>
      <c r="AG33" s="128"/>
      <c r="AH33" s="128"/>
      <c r="AI33" s="128"/>
      <c r="AJ33" s="128"/>
      <c r="AK33" s="128"/>
      <c r="AL33" s="128"/>
      <c r="AM33" s="128"/>
      <c r="AN33" s="128"/>
      <c r="AO33" s="128"/>
      <c r="AP33" s="128"/>
      <c r="AQ33" s="128"/>
      <c r="AR33" s="128"/>
      <c r="AS33" s="128"/>
      <c r="AT33" s="128"/>
      <c r="AU33" s="128"/>
      <c r="AV33" s="128"/>
      <c r="AW33" s="128"/>
      <c r="AX33" s="128"/>
      <c r="AY33" s="128"/>
      <c r="AZ33" s="128"/>
      <c r="BA33" s="128"/>
      <c r="BB33" s="128"/>
      <c r="BC33" s="128"/>
      <c r="BD33" s="128"/>
      <c r="BE33" s="128"/>
      <c r="BF33" s="128"/>
      <c r="BG33" s="128"/>
      <c r="BH33" s="128"/>
      <c r="BI33" s="128"/>
      <c r="BJ33" s="128"/>
      <c r="BK33" s="128"/>
      <c r="BL33" s="128"/>
      <c r="BM33" s="128"/>
      <c r="BN33" s="128"/>
      <c r="BO33" s="128"/>
      <c r="BP33" s="128"/>
      <c r="BQ33" s="128"/>
      <c r="BR33" s="128"/>
      <c r="BS33" s="128"/>
      <c r="BT33" s="128"/>
      <c r="BU33" s="128"/>
      <c r="BV33" s="128"/>
      <c r="BW33" s="128"/>
      <c r="BX33" s="128"/>
      <c r="BY33" s="128"/>
      <c r="BZ33" s="128"/>
      <c r="CA33" s="128"/>
      <c r="CB33" s="128"/>
      <c r="CC33" s="128"/>
      <c r="CD33" s="128"/>
      <c r="CE33" s="128"/>
      <c r="CF33" s="128"/>
      <c r="CG33" s="128"/>
      <c r="CH33" s="128"/>
      <c r="CI33" s="128"/>
      <c r="CJ33" s="128"/>
      <c r="CK33" s="128"/>
      <c r="CL33" s="128"/>
      <c r="CM33" s="128"/>
      <c r="CN33" s="128"/>
      <c r="CO33" s="128"/>
      <c r="CP33" s="128"/>
      <c r="CQ33" s="128"/>
      <c r="CR33" s="128"/>
      <c r="CS33" s="128"/>
      <c r="CT33" s="128"/>
      <c r="CU33" s="128"/>
      <c r="CV33" s="128"/>
      <c r="CW33" s="128"/>
      <c r="CX33" s="128"/>
      <c r="CY33" s="128"/>
      <c r="CZ33" s="128"/>
      <c r="DA33" s="128"/>
      <c r="DB33" s="128"/>
      <c r="DC33" s="128"/>
      <c r="DD33" s="128"/>
      <c r="DE33" s="128"/>
      <c r="DF33" s="128"/>
      <c r="DG33" s="128"/>
      <c r="DH33" s="128"/>
      <c r="DI33" s="128"/>
      <c r="DJ33" s="128"/>
      <c r="DK33" s="128"/>
      <c r="DL33" s="128"/>
      <c r="DM33" s="128"/>
      <c r="DN33" s="128"/>
      <c r="DO33" s="128"/>
      <c r="DP33" s="128"/>
      <c r="DQ33" s="128"/>
      <c r="DR33" s="128"/>
      <c r="DS33" s="128"/>
      <c r="DT33" s="128"/>
      <c r="DU33" s="128"/>
      <c r="DV33" s="128"/>
      <c r="DW33" s="128"/>
      <c r="DX33" s="128"/>
      <c r="DY33" s="128"/>
      <c r="DZ33" s="128"/>
      <c r="EA33" s="128"/>
      <c r="EB33" s="128"/>
      <c r="EC33" s="128"/>
      <c r="ED33" s="128"/>
      <c r="EE33" s="128"/>
      <c r="EF33" s="128"/>
      <c r="EG33" s="128"/>
      <c r="EH33" s="128"/>
      <c r="EI33" s="128"/>
      <c r="EJ33" s="128"/>
      <c r="EK33" s="128"/>
      <c r="EL33" s="128"/>
      <c r="EM33" s="128"/>
      <c r="EN33" s="128"/>
      <c r="EO33" s="128"/>
      <c r="EP33" s="128"/>
      <c r="EQ33" s="128"/>
      <c r="ER33" s="128"/>
      <c r="ES33" s="128"/>
      <c r="ET33" s="128"/>
      <c r="EU33" s="128"/>
      <c r="EV33" s="128"/>
      <c r="EW33" s="128"/>
      <c r="EX33" s="128"/>
      <c r="EY33" s="128"/>
      <c r="EZ33" s="128"/>
      <c r="FA33" s="128"/>
      <c r="FB33" s="128"/>
      <c r="FC33" s="128"/>
      <c r="FD33" s="128"/>
      <c r="FE33" s="128"/>
      <c r="FF33" s="128"/>
      <c r="FG33" s="128"/>
      <c r="FH33" s="128"/>
      <c r="FI33" s="128"/>
      <c r="FJ33" s="128"/>
      <c r="FK33" s="128"/>
      <c r="FL33" s="128"/>
      <c r="FM33" s="128"/>
      <c r="FN33" s="128"/>
      <c r="FO33" s="128"/>
      <c r="FP33" s="128"/>
      <c r="FQ33" s="128"/>
      <c r="FR33" s="128"/>
      <c r="FS33" s="128"/>
      <c r="FT33" s="128"/>
      <c r="FU33" s="128"/>
      <c r="FV33" s="128"/>
      <c r="FW33" s="128"/>
      <c r="FX33" s="128"/>
      <c r="FY33" s="128"/>
      <c r="FZ33" s="128"/>
      <c r="GA33" s="128"/>
      <c r="GB33" s="128"/>
      <c r="GC33" s="128"/>
      <c r="GD33" s="128"/>
      <c r="GE33" s="128"/>
      <c r="GF33" s="128"/>
      <c r="GG33" s="128"/>
      <c r="GH33" s="128"/>
      <c r="GI33" s="128"/>
      <c r="GJ33" s="128"/>
      <c r="GK33" s="128"/>
      <c r="GL33" s="128"/>
      <c r="GM33" s="128"/>
      <c r="GN33" s="128"/>
      <c r="GO33" s="128"/>
      <c r="GP33" s="128"/>
      <c r="GQ33" s="128"/>
      <c r="GR33" s="128"/>
      <c r="GS33" s="128"/>
      <c r="GT33" s="128"/>
      <c r="GU33" s="128"/>
      <c r="GV33" s="128"/>
      <c r="GW33" s="128"/>
      <c r="GX33" s="128"/>
      <c r="GY33" s="128"/>
      <c r="GZ33" s="128"/>
      <c r="HA33" s="128"/>
      <c r="HB33" s="128"/>
      <c r="HC33" s="128"/>
      <c r="HD33" s="128"/>
      <c r="HE33" s="128"/>
      <c r="HF33" s="128"/>
      <c r="HG33" s="128"/>
      <c r="HH33" s="128"/>
      <c r="HI33" s="128"/>
      <c r="HJ33" s="128"/>
      <c r="HK33" s="128"/>
      <c r="HL33" s="128"/>
      <c r="HM33" s="128"/>
      <c r="HN33" s="128"/>
      <c r="HO33" s="128"/>
      <c r="HP33" s="128"/>
      <c r="HQ33" s="128"/>
      <c r="HR33" s="128"/>
      <c r="HS33" s="128"/>
      <c r="HT33" s="128"/>
      <c r="HU33" s="128"/>
      <c r="HV33" s="128"/>
      <c r="HW33" s="128"/>
      <c r="HX33" s="128"/>
      <c r="HY33" s="128"/>
      <c r="HZ33" s="128"/>
      <c r="IA33" s="128"/>
      <c r="IB33" s="128"/>
      <c r="IC33" s="128"/>
      <c r="ID33" s="128"/>
      <c r="IE33" s="128"/>
      <c r="IF33" s="128"/>
      <c r="IG33" s="128"/>
      <c r="IH33" s="128"/>
      <c r="II33" s="128"/>
      <c r="IJ33" s="128"/>
      <c r="IK33" s="128"/>
      <c r="IL33" s="128"/>
      <c r="IM33" s="128"/>
      <c r="IN33" s="128"/>
      <c r="IO33" s="128"/>
      <c r="IP33" s="128"/>
      <c r="IQ33" s="128"/>
    </row>
    <row r="34" spans="1:251" s="58" customFormat="1" ht="15">
      <c r="A34" s="131"/>
      <c r="B34" s="131"/>
      <c r="C34" s="132"/>
      <c r="D34" s="143"/>
      <c r="E34" s="143"/>
      <c r="F34" s="143"/>
      <c r="G34" s="132"/>
      <c r="H34" s="132"/>
      <c r="I34" s="132"/>
      <c r="J34" s="132"/>
      <c r="L34" s="143"/>
      <c r="M34" s="143"/>
      <c r="N34" s="143"/>
      <c r="O34" s="143"/>
      <c r="P34" s="132"/>
    </row>
    <row r="35" spans="1:251" s="58" customFormat="1" ht="15">
      <c r="A35" s="131"/>
      <c r="B35" s="131"/>
      <c r="C35" s="133"/>
      <c r="D35" s="132"/>
      <c r="F35" s="132"/>
      <c r="G35" s="132"/>
      <c r="H35" s="132"/>
      <c r="I35" s="132"/>
      <c r="J35" s="132"/>
      <c r="L35" s="132"/>
      <c r="N35" s="132"/>
      <c r="O35" s="132"/>
      <c r="P35" s="132"/>
    </row>
    <row r="36" spans="1:251" s="58" customFormat="1" ht="15">
      <c r="A36" s="131"/>
      <c r="B36" s="131"/>
      <c r="D36" s="132"/>
      <c r="F36" s="132"/>
      <c r="G36" s="132"/>
      <c r="H36" s="132"/>
      <c r="I36" s="132"/>
      <c r="J36" s="132"/>
      <c r="L36" s="132"/>
      <c r="N36" s="132"/>
      <c r="O36" s="132"/>
      <c r="P36" s="132"/>
    </row>
    <row r="37" spans="1:251" s="58" customFormat="1" ht="15">
      <c r="A37" s="131"/>
      <c r="B37" s="131"/>
      <c r="D37" s="132"/>
      <c r="F37" s="132"/>
      <c r="G37" s="132"/>
      <c r="H37" s="132"/>
      <c r="I37" s="132"/>
      <c r="J37" s="132"/>
      <c r="L37" s="132"/>
      <c r="N37" s="132"/>
      <c r="O37" s="132"/>
      <c r="P37" s="132"/>
    </row>
    <row r="38" spans="1:251" s="58" customFormat="1" ht="15">
      <c r="A38" s="131"/>
      <c r="B38" s="131"/>
      <c r="D38" s="132"/>
      <c r="F38" s="132"/>
      <c r="G38" s="132"/>
      <c r="H38" s="132"/>
      <c r="I38" s="132"/>
      <c r="J38" s="132"/>
      <c r="L38" s="132"/>
      <c r="N38" s="132"/>
      <c r="O38" s="132"/>
      <c r="P38" s="132"/>
    </row>
    <row r="39" spans="1:251" s="58" customFormat="1" ht="15">
      <c r="A39" s="131"/>
      <c r="B39" s="131"/>
      <c r="D39" s="143"/>
      <c r="E39" s="143"/>
      <c r="F39" s="143"/>
      <c r="G39" s="132"/>
      <c r="H39" s="132"/>
      <c r="I39" s="132"/>
      <c r="J39" s="132"/>
      <c r="L39" s="143"/>
      <c r="M39" s="143"/>
      <c r="N39" s="143"/>
      <c r="O39" s="143"/>
      <c r="P39" s="132"/>
    </row>
    <row r="40" spans="1:251" s="58" customFormat="1" ht="15">
      <c r="A40" s="131"/>
      <c r="B40" s="131"/>
      <c r="D40" s="143"/>
      <c r="E40" s="143"/>
      <c r="F40" s="143"/>
      <c r="G40" s="132"/>
      <c r="H40" s="132"/>
      <c r="I40" s="132"/>
      <c r="J40" s="132"/>
      <c r="L40" s="143"/>
      <c r="M40" s="143"/>
      <c r="N40" s="143"/>
      <c r="O40" s="143"/>
      <c r="P40" s="132"/>
    </row>
    <row r="41" spans="1:251" s="129" customFormat="1">
      <c r="A41" s="127"/>
      <c r="B41" s="128"/>
      <c r="C41" s="128"/>
      <c r="D41" s="128"/>
      <c r="E41" s="128"/>
      <c r="F41" s="134"/>
      <c r="G41" s="128"/>
      <c r="H41" s="128"/>
      <c r="I41" s="128"/>
      <c r="J41" s="128"/>
      <c r="K41" s="128"/>
      <c r="L41" s="128"/>
      <c r="M41" s="128"/>
      <c r="N41" s="128"/>
      <c r="O41" s="128"/>
      <c r="P41" s="128"/>
      <c r="Q41" s="128"/>
      <c r="R41" s="128"/>
      <c r="S41" s="128"/>
      <c r="T41" s="128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8"/>
      <c r="AF41" s="128"/>
      <c r="AG41" s="128"/>
      <c r="AH41" s="128"/>
      <c r="AI41" s="128"/>
      <c r="AJ41" s="128"/>
      <c r="AK41" s="128"/>
      <c r="AL41" s="128"/>
      <c r="AM41" s="128"/>
      <c r="AN41" s="128"/>
      <c r="AO41" s="128"/>
      <c r="AP41" s="128"/>
      <c r="AQ41" s="128"/>
      <c r="AR41" s="128"/>
      <c r="AS41" s="128"/>
      <c r="AT41" s="128"/>
      <c r="AU41" s="128"/>
      <c r="AV41" s="128"/>
      <c r="AW41" s="128"/>
      <c r="AX41" s="128"/>
      <c r="AY41" s="128"/>
      <c r="AZ41" s="128"/>
      <c r="BA41" s="128"/>
      <c r="BB41" s="128"/>
      <c r="BC41" s="128"/>
      <c r="BD41" s="128"/>
      <c r="BE41" s="128"/>
      <c r="BF41" s="128"/>
      <c r="BG41" s="128"/>
      <c r="BH41" s="128"/>
      <c r="BI41" s="128"/>
      <c r="BJ41" s="128"/>
      <c r="BK41" s="128"/>
      <c r="BL41" s="128"/>
      <c r="BM41" s="128"/>
      <c r="BN41" s="128"/>
      <c r="BO41" s="128"/>
      <c r="BP41" s="128"/>
      <c r="BQ41" s="128"/>
      <c r="BR41" s="128"/>
      <c r="BS41" s="128"/>
      <c r="BT41" s="128"/>
      <c r="BU41" s="128"/>
      <c r="BV41" s="128"/>
      <c r="BW41" s="128"/>
      <c r="BX41" s="128"/>
      <c r="BY41" s="128"/>
      <c r="BZ41" s="128"/>
      <c r="CA41" s="128"/>
      <c r="CB41" s="128"/>
      <c r="CC41" s="128"/>
      <c r="CD41" s="128"/>
      <c r="CE41" s="128"/>
      <c r="CF41" s="128"/>
      <c r="CG41" s="128"/>
      <c r="CH41" s="128"/>
      <c r="CI41" s="128"/>
      <c r="CJ41" s="128"/>
      <c r="CK41" s="128"/>
      <c r="CL41" s="128"/>
      <c r="CM41" s="128"/>
      <c r="CN41" s="128"/>
      <c r="CO41" s="128"/>
      <c r="CP41" s="128"/>
      <c r="CQ41" s="128"/>
      <c r="CR41" s="128"/>
      <c r="CS41" s="128"/>
      <c r="CT41" s="128"/>
      <c r="CU41" s="128"/>
      <c r="CV41" s="128"/>
      <c r="CW41" s="128"/>
      <c r="CX41" s="128"/>
      <c r="CY41" s="128"/>
      <c r="CZ41" s="128"/>
      <c r="DA41" s="128"/>
      <c r="DB41" s="128"/>
      <c r="DC41" s="128"/>
      <c r="DD41" s="128"/>
      <c r="DE41" s="128"/>
      <c r="DF41" s="128"/>
      <c r="DG41" s="128"/>
      <c r="DH41" s="128"/>
      <c r="DI41" s="128"/>
      <c r="DJ41" s="128"/>
      <c r="DK41" s="128"/>
      <c r="DL41" s="128"/>
      <c r="DM41" s="128"/>
      <c r="DN41" s="128"/>
      <c r="DO41" s="128"/>
      <c r="DP41" s="128"/>
      <c r="DQ41" s="128"/>
      <c r="DR41" s="128"/>
      <c r="DS41" s="128"/>
      <c r="DT41" s="128"/>
      <c r="DU41" s="128"/>
      <c r="DV41" s="128"/>
      <c r="DW41" s="128"/>
      <c r="DX41" s="128"/>
      <c r="DY41" s="128"/>
      <c r="DZ41" s="128"/>
      <c r="EA41" s="128"/>
      <c r="EB41" s="128"/>
      <c r="EC41" s="128"/>
      <c r="ED41" s="128"/>
      <c r="EE41" s="128"/>
      <c r="EF41" s="128"/>
      <c r="EG41" s="128"/>
      <c r="EH41" s="128"/>
      <c r="EI41" s="128"/>
      <c r="EJ41" s="128"/>
      <c r="EK41" s="128"/>
      <c r="EL41" s="128"/>
      <c r="EM41" s="128"/>
      <c r="EN41" s="128"/>
      <c r="EO41" s="128"/>
      <c r="EP41" s="128"/>
      <c r="EQ41" s="128"/>
      <c r="ER41" s="128"/>
      <c r="ES41" s="128"/>
      <c r="ET41" s="128"/>
      <c r="EU41" s="128"/>
      <c r="EV41" s="128"/>
      <c r="EW41" s="128"/>
      <c r="EX41" s="128"/>
      <c r="EY41" s="128"/>
      <c r="EZ41" s="128"/>
      <c r="FA41" s="128"/>
      <c r="FB41" s="128"/>
      <c r="FC41" s="128"/>
      <c r="FD41" s="128"/>
      <c r="FE41" s="128"/>
      <c r="FF41" s="128"/>
      <c r="FG41" s="128"/>
      <c r="FH41" s="128"/>
      <c r="FI41" s="128"/>
      <c r="FJ41" s="128"/>
      <c r="FK41" s="128"/>
      <c r="FL41" s="128"/>
      <c r="FM41" s="128"/>
      <c r="FN41" s="128"/>
      <c r="FO41" s="128"/>
      <c r="FP41" s="128"/>
      <c r="FQ41" s="128"/>
      <c r="FR41" s="128"/>
      <c r="FS41" s="128"/>
      <c r="FT41" s="128"/>
      <c r="FU41" s="128"/>
      <c r="FV41" s="128"/>
      <c r="FW41" s="128"/>
      <c r="FX41" s="128"/>
      <c r="FY41" s="128"/>
      <c r="FZ41" s="128"/>
      <c r="GA41" s="128"/>
      <c r="GB41" s="128"/>
      <c r="GC41" s="128"/>
      <c r="GD41" s="128"/>
      <c r="GE41" s="128"/>
      <c r="GF41" s="128"/>
      <c r="GG41" s="128"/>
      <c r="GH41" s="128"/>
      <c r="GI41" s="128"/>
      <c r="GJ41" s="128"/>
      <c r="GK41" s="128"/>
      <c r="GL41" s="128"/>
      <c r="GM41" s="128"/>
      <c r="GN41" s="128"/>
      <c r="GO41" s="128"/>
      <c r="GP41" s="128"/>
      <c r="GQ41" s="128"/>
      <c r="GR41" s="128"/>
      <c r="GS41" s="128"/>
      <c r="GT41" s="128"/>
      <c r="GU41" s="128"/>
      <c r="GV41" s="128"/>
      <c r="GW41" s="128"/>
      <c r="GX41" s="128"/>
      <c r="GY41" s="128"/>
      <c r="GZ41" s="128"/>
      <c r="HA41" s="128"/>
      <c r="HB41" s="128"/>
      <c r="HC41" s="128"/>
      <c r="HD41" s="128"/>
      <c r="HE41" s="128"/>
      <c r="HF41" s="128"/>
      <c r="HG41" s="128"/>
      <c r="HH41" s="128"/>
      <c r="HI41" s="128"/>
      <c r="HJ41" s="128"/>
      <c r="HK41" s="128"/>
      <c r="HL41" s="128"/>
      <c r="HM41" s="128"/>
      <c r="HN41" s="128"/>
      <c r="HO41" s="128"/>
      <c r="HP41" s="128"/>
      <c r="HQ41" s="128"/>
      <c r="HR41" s="128"/>
      <c r="HS41" s="128"/>
      <c r="HT41" s="128"/>
      <c r="HU41" s="128"/>
      <c r="HV41" s="128"/>
      <c r="HW41" s="128"/>
      <c r="HX41" s="128"/>
      <c r="HY41" s="128"/>
      <c r="HZ41" s="128"/>
      <c r="IA41" s="128"/>
      <c r="IB41" s="128"/>
      <c r="IC41" s="128"/>
      <c r="ID41" s="128"/>
      <c r="IE41" s="128"/>
      <c r="IF41" s="128"/>
      <c r="IG41" s="128"/>
      <c r="IH41" s="128"/>
      <c r="II41" s="128"/>
      <c r="IJ41" s="128"/>
      <c r="IK41" s="128"/>
      <c r="IL41" s="128"/>
      <c r="IM41" s="128"/>
      <c r="IN41" s="128"/>
      <c r="IO41" s="128"/>
      <c r="IP41" s="128"/>
      <c r="IQ41" s="128"/>
    </row>
    <row r="42" spans="1:251" s="129" customFormat="1">
      <c r="A42" s="127"/>
      <c r="B42" s="128"/>
      <c r="C42" s="128"/>
      <c r="D42" s="128"/>
      <c r="E42" s="128"/>
      <c r="F42" s="128"/>
      <c r="G42" s="128"/>
      <c r="H42" s="128"/>
      <c r="I42" s="128"/>
      <c r="J42" s="128"/>
      <c r="K42" s="128"/>
      <c r="L42" s="128"/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/>
      <c r="AN42" s="128"/>
      <c r="AO42" s="128"/>
      <c r="AP42" s="128"/>
      <c r="AQ42" s="128"/>
      <c r="AR42" s="128"/>
      <c r="AS42" s="128"/>
      <c r="AT42" s="128"/>
      <c r="AU42" s="128"/>
      <c r="AV42" s="128"/>
      <c r="AW42" s="128"/>
      <c r="AX42" s="128"/>
      <c r="AY42" s="128"/>
      <c r="AZ42" s="128"/>
      <c r="BA42" s="128"/>
      <c r="BB42" s="128"/>
      <c r="BC42" s="128"/>
      <c r="BD42" s="128"/>
      <c r="BE42" s="128"/>
      <c r="BF42" s="128"/>
      <c r="BG42" s="128"/>
      <c r="BH42" s="128"/>
      <c r="BI42" s="128"/>
      <c r="BJ42" s="128"/>
      <c r="BK42" s="128"/>
      <c r="BL42" s="128"/>
      <c r="BM42" s="128"/>
      <c r="BN42" s="128"/>
      <c r="BO42" s="128"/>
      <c r="BP42" s="128"/>
      <c r="BQ42" s="128"/>
      <c r="BR42" s="128"/>
      <c r="BS42" s="128"/>
      <c r="BT42" s="128"/>
      <c r="BU42" s="128"/>
      <c r="BV42" s="128"/>
      <c r="BW42" s="128"/>
      <c r="BX42" s="128"/>
      <c r="BY42" s="128"/>
      <c r="BZ42" s="128"/>
      <c r="CA42" s="128"/>
      <c r="CB42" s="128"/>
      <c r="CC42" s="128"/>
      <c r="CD42" s="128"/>
      <c r="CE42" s="128"/>
      <c r="CF42" s="128"/>
      <c r="CG42" s="128"/>
      <c r="CH42" s="128"/>
      <c r="CI42" s="128"/>
      <c r="CJ42" s="128"/>
      <c r="CK42" s="128"/>
      <c r="CL42" s="128"/>
      <c r="CM42" s="128"/>
      <c r="CN42" s="128"/>
      <c r="CO42" s="128"/>
      <c r="CP42" s="128"/>
      <c r="CQ42" s="128"/>
      <c r="CR42" s="128"/>
      <c r="CS42" s="128"/>
      <c r="CT42" s="128"/>
      <c r="CU42" s="128"/>
      <c r="CV42" s="128"/>
      <c r="CW42" s="128"/>
      <c r="CX42" s="128"/>
      <c r="CY42" s="128"/>
      <c r="CZ42" s="128"/>
      <c r="DA42" s="128"/>
      <c r="DB42" s="128"/>
      <c r="DC42" s="128"/>
      <c r="DD42" s="128"/>
      <c r="DE42" s="128"/>
      <c r="DF42" s="128"/>
      <c r="DG42" s="128"/>
      <c r="DH42" s="128"/>
      <c r="DI42" s="128"/>
      <c r="DJ42" s="128"/>
      <c r="DK42" s="128"/>
      <c r="DL42" s="128"/>
      <c r="DM42" s="128"/>
      <c r="DN42" s="128"/>
      <c r="DO42" s="128"/>
      <c r="DP42" s="128"/>
      <c r="DQ42" s="128"/>
      <c r="DR42" s="128"/>
      <c r="DS42" s="128"/>
      <c r="DT42" s="128"/>
      <c r="DU42" s="128"/>
      <c r="DV42" s="128"/>
      <c r="DW42" s="128"/>
      <c r="DX42" s="128"/>
      <c r="DY42" s="128"/>
      <c r="DZ42" s="128"/>
      <c r="EA42" s="128"/>
      <c r="EB42" s="128"/>
      <c r="EC42" s="128"/>
      <c r="ED42" s="128"/>
      <c r="EE42" s="128"/>
      <c r="EF42" s="128"/>
      <c r="EG42" s="128"/>
      <c r="EH42" s="128"/>
      <c r="EI42" s="128"/>
      <c r="EJ42" s="128"/>
      <c r="EK42" s="128"/>
      <c r="EL42" s="128"/>
      <c r="EM42" s="128"/>
      <c r="EN42" s="128"/>
      <c r="EO42" s="128"/>
      <c r="EP42" s="128"/>
      <c r="EQ42" s="128"/>
      <c r="ER42" s="128"/>
      <c r="ES42" s="128"/>
      <c r="ET42" s="128"/>
      <c r="EU42" s="128"/>
      <c r="EV42" s="128"/>
      <c r="EW42" s="128"/>
      <c r="EX42" s="128"/>
      <c r="EY42" s="128"/>
      <c r="EZ42" s="128"/>
      <c r="FA42" s="128"/>
      <c r="FB42" s="128"/>
      <c r="FC42" s="128"/>
      <c r="FD42" s="128"/>
      <c r="FE42" s="128"/>
      <c r="FF42" s="128"/>
      <c r="FG42" s="128"/>
      <c r="FH42" s="128"/>
      <c r="FI42" s="128"/>
      <c r="FJ42" s="128"/>
      <c r="FK42" s="128"/>
      <c r="FL42" s="128"/>
      <c r="FM42" s="128"/>
      <c r="FN42" s="128"/>
      <c r="FO42" s="128"/>
      <c r="FP42" s="128"/>
      <c r="FQ42" s="128"/>
      <c r="FR42" s="128"/>
      <c r="FS42" s="128"/>
      <c r="FT42" s="128"/>
      <c r="FU42" s="128"/>
      <c r="FV42" s="128"/>
      <c r="FW42" s="128"/>
      <c r="FX42" s="128"/>
      <c r="FY42" s="128"/>
      <c r="FZ42" s="128"/>
      <c r="GA42" s="128"/>
      <c r="GB42" s="128"/>
      <c r="GC42" s="128"/>
      <c r="GD42" s="128"/>
      <c r="GE42" s="128"/>
      <c r="GF42" s="128"/>
      <c r="GG42" s="128"/>
      <c r="GH42" s="128"/>
      <c r="GI42" s="128"/>
      <c r="GJ42" s="128"/>
      <c r="GK42" s="128"/>
      <c r="GL42" s="128"/>
      <c r="GM42" s="128"/>
      <c r="GN42" s="128"/>
      <c r="GO42" s="128"/>
      <c r="GP42" s="128"/>
      <c r="GQ42" s="128"/>
      <c r="GR42" s="128"/>
      <c r="GS42" s="128"/>
      <c r="GT42" s="128"/>
      <c r="GU42" s="128"/>
      <c r="GV42" s="128"/>
      <c r="GW42" s="128"/>
      <c r="GX42" s="128"/>
      <c r="GY42" s="128"/>
      <c r="GZ42" s="128"/>
      <c r="HA42" s="128"/>
      <c r="HB42" s="128"/>
      <c r="HC42" s="128"/>
      <c r="HD42" s="128"/>
      <c r="HE42" s="128"/>
      <c r="HF42" s="128"/>
      <c r="HG42" s="128"/>
      <c r="HH42" s="128"/>
      <c r="HI42" s="128"/>
      <c r="HJ42" s="128"/>
      <c r="HK42" s="128"/>
      <c r="HL42" s="128"/>
      <c r="HM42" s="128"/>
      <c r="HN42" s="128"/>
      <c r="HO42" s="128"/>
      <c r="HP42" s="128"/>
      <c r="HQ42" s="128"/>
      <c r="HR42" s="128"/>
      <c r="HS42" s="128"/>
      <c r="HT42" s="128"/>
      <c r="HU42" s="128"/>
      <c r="HV42" s="128"/>
      <c r="HW42" s="128"/>
      <c r="HX42" s="128"/>
      <c r="HY42" s="128"/>
      <c r="HZ42" s="128"/>
      <c r="IA42" s="128"/>
      <c r="IB42" s="128"/>
      <c r="IC42" s="128"/>
      <c r="ID42" s="128"/>
      <c r="IE42" s="128"/>
      <c r="IF42" s="128"/>
      <c r="IG42" s="128"/>
      <c r="IH42" s="128"/>
      <c r="II42" s="128"/>
      <c r="IJ42" s="128"/>
      <c r="IK42" s="128"/>
      <c r="IL42" s="128"/>
      <c r="IM42" s="128"/>
      <c r="IN42" s="128"/>
      <c r="IO42" s="128"/>
      <c r="IP42" s="128"/>
      <c r="IQ42" s="128"/>
    </row>
    <row r="43" spans="1:251" s="129" customFormat="1">
      <c r="A43" s="127"/>
      <c r="B43" s="128"/>
      <c r="C43" s="134"/>
      <c r="D43" s="128"/>
      <c r="E43" s="128"/>
      <c r="F43" s="128"/>
      <c r="G43" s="128"/>
      <c r="H43" s="128"/>
      <c r="I43" s="128"/>
      <c r="J43" s="128"/>
      <c r="K43" s="128"/>
      <c r="L43" s="128"/>
      <c r="M43" s="128"/>
      <c r="N43" s="128"/>
      <c r="O43" s="128"/>
      <c r="P43" s="128"/>
      <c r="Q43" s="128"/>
      <c r="R43" s="128"/>
      <c r="S43" s="128"/>
      <c r="T43" s="128"/>
      <c r="U43" s="128"/>
      <c r="V43" s="128"/>
      <c r="W43" s="128"/>
      <c r="X43" s="128"/>
      <c r="Y43" s="128"/>
      <c r="Z43" s="128"/>
      <c r="AA43" s="128"/>
      <c r="AB43" s="128"/>
      <c r="AC43" s="128"/>
      <c r="AD43" s="128"/>
      <c r="AE43" s="128"/>
      <c r="AF43" s="128"/>
      <c r="AG43" s="128"/>
      <c r="AH43" s="128"/>
      <c r="AI43" s="128"/>
      <c r="AJ43" s="128"/>
      <c r="AK43" s="128"/>
      <c r="AL43" s="128"/>
      <c r="AM43" s="128"/>
      <c r="AN43" s="128"/>
      <c r="AO43" s="128"/>
      <c r="AP43" s="128"/>
      <c r="AQ43" s="128"/>
      <c r="AR43" s="128"/>
      <c r="AS43" s="128"/>
      <c r="AT43" s="128"/>
      <c r="AU43" s="128"/>
      <c r="AV43" s="128"/>
      <c r="AW43" s="128"/>
      <c r="AX43" s="128"/>
      <c r="AY43" s="128"/>
      <c r="AZ43" s="128"/>
      <c r="BA43" s="128"/>
      <c r="BB43" s="128"/>
      <c r="BC43" s="128"/>
      <c r="BD43" s="128"/>
      <c r="BE43" s="128"/>
      <c r="BF43" s="128"/>
      <c r="BG43" s="128"/>
      <c r="BH43" s="128"/>
      <c r="BI43" s="128"/>
      <c r="BJ43" s="128"/>
      <c r="BK43" s="128"/>
      <c r="BL43" s="128"/>
      <c r="BM43" s="128"/>
      <c r="BN43" s="128"/>
      <c r="BO43" s="128"/>
      <c r="BP43" s="128"/>
      <c r="BQ43" s="128"/>
      <c r="BR43" s="128"/>
      <c r="BS43" s="128"/>
      <c r="BT43" s="128"/>
      <c r="BU43" s="128"/>
      <c r="BV43" s="128"/>
      <c r="BW43" s="128"/>
      <c r="BX43" s="128"/>
      <c r="BY43" s="128"/>
      <c r="BZ43" s="128"/>
      <c r="CA43" s="128"/>
      <c r="CB43" s="128"/>
      <c r="CC43" s="128"/>
      <c r="CD43" s="128"/>
      <c r="CE43" s="128"/>
      <c r="CF43" s="128"/>
      <c r="CG43" s="128"/>
      <c r="CH43" s="128"/>
      <c r="CI43" s="128"/>
      <c r="CJ43" s="128"/>
      <c r="CK43" s="128"/>
      <c r="CL43" s="128"/>
      <c r="CM43" s="128"/>
      <c r="CN43" s="128"/>
      <c r="CO43" s="128"/>
      <c r="CP43" s="128"/>
      <c r="CQ43" s="128"/>
      <c r="CR43" s="128"/>
      <c r="CS43" s="128"/>
      <c r="CT43" s="128"/>
      <c r="CU43" s="128"/>
      <c r="CV43" s="128"/>
      <c r="CW43" s="128"/>
      <c r="CX43" s="128"/>
      <c r="CY43" s="128"/>
      <c r="CZ43" s="128"/>
      <c r="DA43" s="128"/>
      <c r="DB43" s="128"/>
      <c r="DC43" s="128"/>
      <c r="DD43" s="128"/>
      <c r="DE43" s="128"/>
      <c r="DF43" s="128"/>
      <c r="DG43" s="128"/>
      <c r="DH43" s="128"/>
      <c r="DI43" s="128"/>
      <c r="DJ43" s="128"/>
      <c r="DK43" s="128"/>
      <c r="DL43" s="128"/>
      <c r="DM43" s="128"/>
      <c r="DN43" s="128"/>
      <c r="DO43" s="128"/>
      <c r="DP43" s="128"/>
      <c r="DQ43" s="128"/>
      <c r="DR43" s="128"/>
      <c r="DS43" s="128"/>
      <c r="DT43" s="128"/>
      <c r="DU43" s="128"/>
      <c r="DV43" s="128"/>
      <c r="DW43" s="128"/>
      <c r="DX43" s="128"/>
      <c r="DY43" s="128"/>
      <c r="DZ43" s="128"/>
      <c r="EA43" s="128"/>
      <c r="EB43" s="128"/>
      <c r="EC43" s="128"/>
      <c r="ED43" s="128"/>
      <c r="EE43" s="128"/>
      <c r="EF43" s="128"/>
      <c r="EG43" s="128"/>
      <c r="EH43" s="128"/>
      <c r="EI43" s="128"/>
      <c r="EJ43" s="128"/>
      <c r="EK43" s="128"/>
      <c r="EL43" s="128"/>
      <c r="EM43" s="128"/>
      <c r="EN43" s="128"/>
      <c r="EO43" s="128"/>
      <c r="EP43" s="128"/>
      <c r="EQ43" s="128"/>
      <c r="ER43" s="128"/>
      <c r="ES43" s="128"/>
      <c r="ET43" s="128"/>
      <c r="EU43" s="128"/>
      <c r="EV43" s="128"/>
      <c r="EW43" s="128"/>
      <c r="EX43" s="128"/>
      <c r="EY43" s="128"/>
      <c r="EZ43" s="128"/>
      <c r="FA43" s="128"/>
      <c r="FB43" s="128"/>
      <c r="FC43" s="128"/>
      <c r="FD43" s="128"/>
      <c r="FE43" s="128"/>
      <c r="FF43" s="128"/>
      <c r="FG43" s="128"/>
      <c r="FH43" s="128"/>
      <c r="FI43" s="128"/>
      <c r="FJ43" s="128"/>
      <c r="FK43" s="128"/>
      <c r="FL43" s="128"/>
      <c r="FM43" s="128"/>
      <c r="FN43" s="128"/>
      <c r="FO43" s="128"/>
      <c r="FP43" s="128"/>
      <c r="FQ43" s="128"/>
      <c r="FR43" s="128"/>
      <c r="FS43" s="128"/>
      <c r="FT43" s="128"/>
      <c r="FU43" s="128"/>
      <c r="FV43" s="128"/>
      <c r="FW43" s="128"/>
      <c r="FX43" s="128"/>
      <c r="FY43" s="128"/>
      <c r="FZ43" s="128"/>
      <c r="GA43" s="128"/>
      <c r="GB43" s="128"/>
      <c r="GC43" s="128"/>
      <c r="GD43" s="128"/>
      <c r="GE43" s="128"/>
      <c r="GF43" s="128"/>
      <c r="GG43" s="128"/>
      <c r="GH43" s="128"/>
      <c r="GI43" s="128"/>
      <c r="GJ43" s="128"/>
      <c r="GK43" s="128"/>
      <c r="GL43" s="128"/>
      <c r="GM43" s="128"/>
      <c r="GN43" s="128"/>
      <c r="GO43" s="128"/>
      <c r="GP43" s="128"/>
      <c r="GQ43" s="128"/>
      <c r="GR43" s="128"/>
      <c r="GS43" s="128"/>
      <c r="GT43" s="128"/>
      <c r="GU43" s="128"/>
      <c r="GV43" s="128"/>
      <c r="GW43" s="128"/>
      <c r="GX43" s="128"/>
      <c r="GY43" s="128"/>
      <c r="GZ43" s="128"/>
      <c r="HA43" s="128"/>
      <c r="HB43" s="128"/>
      <c r="HC43" s="128"/>
      <c r="HD43" s="128"/>
      <c r="HE43" s="128"/>
      <c r="HF43" s="128"/>
      <c r="HG43" s="128"/>
      <c r="HH43" s="128"/>
      <c r="HI43" s="128"/>
      <c r="HJ43" s="128"/>
      <c r="HK43" s="128"/>
      <c r="HL43" s="128"/>
      <c r="HM43" s="128"/>
      <c r="HN43" s="128"/>
      <c r="HO43" s="128"/>
      <c r="HP43" s="128"/>
      <c r="HQ43" s="128"/>
      <c r="HR43" s="128"/>
      <c r="HS43" s="128"/>
      <c r="HT43" s="128"/>
      <c r="HU43" s="128"/>
      <c r="HV43" s="128"/>
      <c r="HW43" s="128"/>
      <c r="HX43" s="128"/>
      <c r="HY43" s="128"/>
      <c r="HZ43" s="128"/>
      <c r="IA43" s="128"/>
      <c r="IB43" s="128"/>
      <c r="IC43" s="128"/>
      <c r="ID43" s="128"/>
      <c r="IE43" s="128"/>
      <c r="IF43" s="128"/>
      <c r="IG43" s="128"/>
      <c r="IH43" s="128"/>
      <c r="II43" s="128"/>
      <c r="IJ43" s="128"/>
      <c r="IK43" s="128"/>
      <c r="IL43" s="128"/>
      <c r="IM43" s="128"/>
      <c r="IN43" s="128"/>
      <c r="IO43" s="128"/>
      <c r="IP43" s="128"/>
      <c r="IQ43" s="128"/>
    </row>
    <row r="44" spans="1:251" s="129" customFormat="1">
      <c r="A44" s="127"/>
      <c r="B44" s="128"/>
      <c r="C44" s="128"/>
      <c r="D44" s="128"/>
      <c r="E44" s="128"/>
      <c r="F44" s="134"/>
      <c r="G44" s="128"/>
      <c r="H44" s="128"/>
      <c r="I44" s="128"/>
      <c r="J44" s="128"/>
      <c r="K44" s="128"/>
      <c r="L44" s="128"/>
      <c r="M44" s="128"/>
      <c r="N44" s="128"/>
      <c r="O44" s="128"/>
      <c r="P44" s="128"/>
      <c r="Q44" s="128"/>
      <c r="R44" s="128"/>
      <c r="S44" s="128"/>
      <c r="T44" s="128"/>
      <c r="U44" s="128"/>
      <c r="V44" s="128"/>
      <c r="W44" s="128"/>
      <c r="X44" s="128"/>
      <c r="Y44" s="128"/>
      <c r="Z44" s="128"/>
      <c r="AA44" s="128"/>
      <c r="AB44" s="128"/>
      <c r="AC44" s="128"/>
      <c r="AD44" s="128"/>
      <c r="AE44" s="128"/>
      <c r="AF44" s="128"/>
      <c r="AG44" s="128"/>
      <c r="AH44" s="128"/>
      <c r="AI44" s="128"/>
      <c r="AJ44" s="128"/>
      <c r="AK44" s="128"/>
      <c r="AL44" s="128"/>
      <c r="AM44" s="128"/>
      <c r="AN44" s="128"/>
      <c r="AO44" s="128"/>
      <c r="AP44" s="128"/>
      <c r="AQ44" s="128"/>
      <c r="AR44" s="128"/>
      <c r="AS44" s="128"/>
      <c r="AT44" s="128"/>
      <c r="AU44" s="128"/>
      <c r="AV44" s="128"/>
      <c r="AW44" s="128"/>
      <c r="AX44" s="128"/>
      <c r="AY44" s="128"/>
      <c r="AZ44" s="128"/>
      <c r="BA44" s="128"/>
      <c r="BB44" s="128"/>
      <c r="BC44" s="128"/>
      <c r="BD44" s="128"/>
      <c r="BE44" s="128"/>
      <c r="BF44" s="128"/>
      <c r="BG44" s="128"/>
      <c r="BH44" s="128"/>
      <c r="BI44" s="128"/>
      <c r="BJ44" s="128"/>
      <c r="BK44" s="128"/>
      <c r="BL44" s="128"/>
      <c r="BM44" s="128"/>
      <c r="BN44" s="128"/>
      <c r="BO44" s="128"/>
      <c r="BP44" s="128"/>
      <c r="BQ44" s="128"/>
      <c r="BR44" s="128"/>
      <c r="BS44" s="128"/>
      <c r="BT44" s="128"/>
      <c r="BU44" s="128"/>
      <c r="BV44" s="128"/>
      <c r="BW44" s="128"/>
      <c r="BX44" s="128"/>
      <c r="BY44" s="128"/>
      <c r="BZ44" s="128"/>
      <c r="CA44" s="128"/>
      <c r="CB44" s="128"/>
      <c r="CC44" s="128"/>
      <c r="CD44" s="128"/>
      <c r="CE44" s="128"/>
      <c r="CF44" s="128"/>
      <c r="CG44" s="128"/>
      <c r="CH44" s="128"/>
      <c r="CI44" s="128"/>
      <c r="CJ44" s="128"/>
      <c r="CK44" s="128"/>
      <c r="CL44" s="128"/>
      <c r="CM44" s="128"/>
      <c r="CN44" s="128"/>
      <c r="CO44" s="128"/>
      <c r="CP44" s="128"/>
      <c r="CQ44" s="128"/>
      <c r="CR44" s="128"/>
      <c r="CS44" s="128"/>
      <c r="CT44" s="128"/>
      <c r="CU44" s="128"/>
      <c r="CV44" s="128"/>
      <c r="CW44" s="128"/>
      <c r="CX44" s="128"/>
      <c r="CY44" s="128"/>
      <c r="CZ44" s="128"/>
      <c r="DA44" s="128"/>
      <c r="DB44" s="128"/>
      <c r="DC44" s="128"/>
      <c r="DD44" s="128"/>
      <c r="DE44" s="128"/>
      <c r="DF44" s="128"/>
      <c r="DG44" s="128"/>
      <c r="DH44" s="128"/>
      <c r="DI44" s="128"/>
      <c r="DJ44" s="128"/>
      <c r="DK44" s="128"/>
      <c r="DL44" s="128"/>
      <c r="DM44" s="128"/>
      <c r="DN44" s="128"/>
      <c r="DO44" s="128"/>
      <c r="DP44" s="128"/>
      <c r="DQ44" s="128"/>
      <c r="DR44" s="128"/>
      <c r="DS44" s="128"/>
      <c r="DT44" s="128"/>
      <c r="DU44" s="128"/>
      <c r="DV44" s="128"/>
      <c r="DW44" s="128"/>
      <c r="DX44" s="128"/>
      <c r="DY44" s="128"/>
      <c r="DZ44" s="128"/>
      <c r="EA44" s="128"/>
      <c r="EB44" s="128"/>
      <c r="EC44" s="128"/>
      <c r="ED44" s="128"/>
      <c r="EE44" s="128"/>
      <c r="EF44" s="128"/>
      <c r="EG44" s="128"/>
      <c r="EH44" s="128"/>
      <c r="EI44" s="128"/>
      <c r="EJ44" s="128"/>
      <c r="EK44" s="128"/>
      <c r="EL44" s="128"/>
      <c r="EM44" s="128"/>
      <c r="EN44" s="128"/>
      <c r="EO44" s="128"/>
      <c r="EP44" s="128"/>
      <c r="EQ44" s="128"/>
      <c r="ER44" s="128"/>
      <c r="ES44" s="128"/>
      <c r="ET44" s="128"/>
      <c r="EU44" s="128"/>
      <c r="EV44" s="128"/>
      <c r="EW44" s="128"/>
      <c r="EX44" s="128"/>
      <c r="EY44" s="128"/>
      <c r="EZ44" s="128"/>
      <c r="FA44" s="128"/>
      <c r="FB44" s="128"/>
      <c r="FC44" s="128"/>
      <c r="FD44" s="128"/>
      <c r="FE44" s="128"/>
      <c r="FF44" s="128"/>
      <c r="FG44" s="128"/>
      <c r="FH44" s="128"/>
      <c r="FI44" s="128"/>
      <c r="FJ44" s="128"/>
      <c r="FK44" s="128"/>
      <c r="FL44" s="128"/>
      <c r="FM44" s="128"/>
      <c r="FN44" s="128"/>
      <c r="FO44" s="128"/>
      <c r="FP44" s="128"/>
      <c r="FQ44" s="128"/>
      <c r="FR44" s="128"/>
      <c r="FS44" s="128"/>
      <c r="FT44" s="128"/>
      <c r="FU44" s="128"/>
      <c r="FV44" s="128"/>
      <c r="FW44" s="128"/>
      <c r="FX44" s="128"/>
      <c r="FY44" s="128"/>
      <c r="FZ44" s="128"/>
      <c r="GA44" s="128"/>
      <c r="GB44" s="128"/>
      <c r="GC44" s="128"/>
      <c r="GD44" s="128"/>
      <c r="GE44" s="128"/>
      <c r="GF44" s="128"/>
      <c r="GG44" s="128"/>
      <c r="GH44" s="128"/>
      <c r="GI44" s="128"/>
      <c r="GJ44" s="128"/>
      <c r="GK44" s="128"/>
      <c r="GL44" s="128"/>
      <c r="GM44" s="128"/>
      <c r="GN44" s="128"/>
      <c r="GO44" s="128"/>
      <c r="GP44" s="128"/>
      <c r="GQ44" s="128"/>
      <c r="GR44" s="128"/>
      <c r="GS44" s="128"/>
      <c r="GT44" s="128"/>
      <c r="GU44" s="128"/>
      <c r="GV44" s="128"/>
      <c r="GW44" s="128"/>
      <c r="GX44" s="128"/>
      <c r="GY44" s="128"/>
      <c r="GZ44" s="128"/>
      <c r="HA44" s="128"/>
      <c r="HB44" s="128"/>
      <c r="HC44" s="128"/>
      <c r="HD44" s="128"/>
      <c r="HE44" s="128"/>
      <c r="HF44" s="128"/>
      <c r="HG44" s="128"/>
      <c r="HH44" s="128"/>
      <c r="HI44" s="128"/>
      <c r="HJ44" s="128"/>
      <c r="HK44" s="128"/>
      <c r="HL44" s="128"/>
      <c r="HM44" s="128"/>
      <c r="HN44" s="128"/>
      <c r="HO44" s="128"/>
      <c r="HP44" s="128"/>
      <c r="HQ44" s="128"/>
      <c r="HR44" s="128"/>
      <c r="HS44" s="128"/>
      <c r="HT44" s="128"/>
      <c r="HU44" s="128"/>
      <c r="HV44" s="128"/>
      <c r="HW44" s="128"/>
      <c r="HX44" s="128"/>
      <c r="HY44" s="128"/>
      <c r="HZ44" s="128"/>
      <c r="IA44" s="128"/>
      <c r="IB44" s="128"/>
      <c r="IC44" s="128"/>
      <c r="ID44" s="128"/>
      <c r="IE44" s="128"/>
      <c r="IF44" s="128"/>
      <c r="IG44" s="128"/>
      <c r="IH44" s="128"/>
      <c r="II44" s="128"/>
      <c r="IJ44" s="128"/>
      <c r="IK44" s="128"/>
      <c r="IL44" s="128"/>
      <c r="IM44" s="128"/>
      <c r="IN44" s="128"/>
      <c r="IO44" s="128"/>
      <c r="IP44" s="128"/>
      <c r="IQ44" s="128"/>
    </row>
    <row r="45" spans="1:251" s="129" customFormat="1">
      <c r="A45" s="127"/>
      <c r="B45" s="128"/>
      <c r="C45" s="128"/>
      <c r="D45" s="128"/>
      <c r="E45" s="128"/>
      <c r="F45" s="128"/>
      <c r="G45" s="128"/>
      <c r="H45" s="128"/>
      <c r="I45" s="128"/>
      <c r="J45" s="128"/>
      <c r="K45" s="128"/>
      <c r="L45" s="128"/>
      <c r="M45" s="128"/>
      <c r="N45" s="128"/>
      <c r="O45" s="128"/>
      <c r="P45" s="128"/>
      <c r="Q45" s="128"/>
      <c r="R45" s="128"/>
      <c r="S45" s="128"/>
      <c r="T45" s="128"/>
      <c r="U45" s="128"/>
      <c r="V45" s="128"/>
      <c r="W45" s="128"/>
      <c r="X45" s="128"/>
      <c r="Y45" s="128"/>
      <c r="Z45" s="128"/>
      <c r="AA45" s="128"/>
      <c r="AB45" s="128"/>
      <c r="AC45" s="128"/>
      <c r="AD45" s="128"/>
      <c r="AE45" s="128"/>
      <c r="AF45" s="128"/>
      <c r="AG45" s="128"/>
      <c r="AH45" s="128"/>
      <c r="AI45" s="128"/>
      <c r="AJ45" s="128"/>
      <c r="AK45" s="128"/>
      <c r="AL45" s="128"/>
      <c r="AM45" s="128"/>
      <c r="AN45" s="128"/>
      <c r="AO45" s="128"/>
      <c r="AP45" s="128"/>
      <c r="AQ45" s="128"/>
      <c r="AR45" s="128"/>
      <c r="AS45" s="128"/>
      <c r="AT45" s="128"/>
      <c r="AU45" s="128"/>
      <c r="AV45" s="128"/>
      <c r="AW45" s="128"/>
      <c r="AX45" s="128"/>
      <c r="AY45" s="128"/>
      <c r="AZ45" s="128"/>
      <c r="BA45" s="128"/>
      <c r="BB45" s="128"/>
      <c r="BC45" s="128"/>
      <c r="BD45" s="128"/>
      <c r="BE45" s="128"/>
      <c r="BF45" s="128"/>
      <c r="BG45" s="128"/>
      <c r="BH45" s="128"/>
      <c r="BI45" s="128"/>
      <c r="BJ45" s="128"/>
      <c r="BK45" s="128"/>
      <c r="BL45" s="128"/>
      <c r="BM45" s="128"/>
      <c r="BN45" s="128"/>
      <c r="BO45" s="128"/>
      <c r="BP45" s="128"/>
      <c r="BQ45" s="128"/>
      <c r="BR45" s="128"/>
      <c r="BS45" s="128"/>
      <c r="BT45" s="128"/>
      <c r="BU45" s="128"/>
      <c r="BV45" s="128"/>
      <c r="BW45" s="128"/>
      <c r="BX45" s="128"/>
      <c r="BY45" s="128"/>
      <c r="BZ45" s="128"/>
      <c r="CA45" s="128"/>
      <c r="CB45" s="128"/>
      <c r="CC45" s="128"/>
      <c r="CD45" s="128"/>
      <c r="CE45" s="128"/>
      <c r="CF45" s="128"/>
      <c r="CG45" s="128"/>
      <c r="CH45" s="128"/>
      <c r="CI45" s="128"/>
      <c r="CJ45" s="128"/>
      <c r="CK45" s="128"/>
      <c r="CL45" s="128"/>
      <c r="CM45" s="128"/>
      <c r="CN45" s="128"/>
      <c r="CO45" s="128"/>
      <c r="CP45" s="128"/>
      <c r="CQ45" s="128"/>
      <c r="CR45" s="128"/>
      <c r="CS45" s="128"/>
      <c r="CT45" s="128"/>
      <c r="CU45" s="128"/>
      <c r="CV45" s="128"/>
      <c r="CW45" s="128"/>
      <c r="CX45" s="128"/>
      <c r="CY45" s="128"/>
      <c r="CZ45" s="128"/>
      <c r="DA45" s="128"/>
      <c r="DB45" s="128"/>
      <c r="DC45" s="128"/>
      <c r="DD45" s="128"/>
      <c r="DE45" s="128"/>
      <c r="DF45" s="128"/>
      <c r="DG45" s="128"/>
      <c r="DH45" s="128"/>
      <c r="DI45" s="128"/>
      <c r="DJ45" s="128"/>
      <c r="DK45" s="128"/>
      <c r="DL45" s="128"/>
      <c r="DM45" s="128"/>
      <c r="DN45" s="128"/>
      <c r="DO45" s="128"/>
      <c r="DP45" s="128"/>
      <c r="DQ45" s="128"/>
      <c r="DR45" s="128"/>
      <c r="DS45" s="128"/>
      <c r="DT45" s="128"/>
      <c r="DU45" s="128"/>
      <c r="DV45" s="128"/>
      <c r="DW45" s="128"/>
      <c r="DX45" s="128"/>
      <c r="DY45" s="128"/>
      <c r="DZ45" s="128"/>
      <c r="EA45" s="128"/>
      <c r="EB45" s="128"/>
      <c r="EC45" s="128"/>
      <c r="ED45" s="128"/>
      <c r="EE45" s="128"/>
      <c r="EF45" s="128"/>
      <c r="EG45" s="128"/>
      <c r="EH45" s="128"/>
      <c r="EI45" s="128"/>
      <c r="EJ45" s="128"/>
      <c r="EK45" s="128"/>
      <c r="EL45" s="128"/>
      <c r="EM45" s="128"/>
      <c r="EN45" s="128"/>
      <c r="EO45" s="128"/>
      <c r="EP45" s="128"/>
      <c r="EQ45" s="128"/>
      <c r="ER45" s="128"/>
      <c r="ES45" s="128"/>
      <c r="ET45" s="128"/>
      <c r="EU45" s="128"/>
      <c r="EV45" s="128"/>
      <c r="EW45" s="128"/>
      <c r="EX45" s="128"/>
      <c r="EY45" s="128"/>
      <c r="EZ45" s="128"/>
      <c r="FA45" s="128"/>
      <c r="FB45" s="128"/>
      <c r="FC45" s="128"/>
      <c r="FD45" s="128"/>
      <c r="FE45" s="128"/>
      <c r="FF45" s="128"/>
      <c r="FG45" s="128"/>
      <c r="FH45" s="128"/>
      <c r="FI45" s="128"/>
      <c r="FJ45" s="128"/>
      <c r="FK45" s="128"/>
      <c r="FL45" s="128"/>
      <c r="FM45" s="128"/>
      <c r="FN45" s="128"/>
      <c r="FO45" s="128"/>
      <c r="FP45" s="128"/>
      <c r="FQ45" s="128"/>
      <c r="FR45" s="128"/>
      <c r="FS45" s="128"/>
      <c r="FT45" s="128"/>
      <c r="FU45" s="128"/>
      <c r="FV45" s="128"/>
      <c r="FW45" s="128"/>
      <c r="FX45" s="128"/>
      <c r="FY45" s="128"/>
      <c r="FZ45" s="128"/>
      <c r="GA45" s="128"/>
      <c r="GB45" s="128"/>
      <c r="GC45" s="128"/>
      <c r="GD45" s="128"/>
      <c r="GE45" s="128"/>
      <c r="GF45" s="128"/>
      <c r="GG45" s="128"/>
      <c r="GH45" s="128"/>
      <c r="GI45" s="128"/>
      <c r="GJ45" s="128"/>
      <c r="GK45" s="128"/>
      <c r="GL45" s="128"/>
      <c r="GM45" s="128"/>
      <c r="GN45" s="128"/>
      <c r="GO45" s="128"/>
      <c r="GP45" s="128"/>
      <c r="GQ45" s="128"/>
      <c r="GR45" s="128"/>
      <c r="GS45" s="128"/>
      <c r="GT45" s="128"/>
      <c r="GU45" s="128"/>
      <c r="GV45" s="128"/>
      <c r="GW45" s="128"/>
      <c r="GX45" s="128"/>
      <c r="GY45" s="128"/>
      <c r="GZ45" s="128"/>
      <c r="HA45" s="128"/>
      <c r="HB45" s="128"/>
      <c r="HC45" s="128"/>
      <c r="HD45" s="128"/>
      <c r="HE45" s="128"/>
      <c r="HF45" s="128"/>
      <c r="HG45" s="128"/>
      <c r="HH45" s="128"/>
      <c r="HI45" s="128"/>
      <c r="HJ45" s="128"/>
      <c r="HK45" s="128"/>
      <c r="HL45" s="128"/>
      <c r="HM45" s="128"/>
      <c r="HN45" s="128"/>
      <c r="HO45" s="128"/>
      <c r="HP45" s="128"/>
      <c r="HQ45" s="128"/>
      <c r="HR45" s="128"/>
      <c r="HS45" s="128"/>
      <c r="HT45" s="128"/>
      <c r="HU45" s="128"/>
      <c r="HV45" s="128"/>
      <c r="HW45" s="128"/>
      <c r="HX45" s="128"/>
      <c r="HY45" s="128"/>
      <c r="HZ45" s="128"/>
      <c r="IA45" s="128"/>
      <c r="IB45" s="128"/>
      <c r="IC45" s="128"/>
      <c r="ID45" s="128"/>
      <c r="IE45" s="128"/>
      <c r="IF45" s="128"/>
      <c r="IG45" s="128"/>
      <c r="IH45" s="128"/>
      <c r="II45" s="128"/>
      <c r="IJ45" s="128"/>
      <c r="IK45" s="128"/>
      <c r="IL45" s="128"/>
      <c r="IM45" s="128"/>
      <c r="IN45" s="128"/>
      <c r="IO45" s="128"/>
      <c r="IP45" s="128"/>
      <c r="IQ45" s="128"/>
    </row>
    <row r="46" spans="1:251">
      <c r="A46" s="46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W46" s="24"/>
      <c r="AX46" s="24"/>
      <c r="AY46" s="24"/>
      <c r="AZ46" s="24"/>
      <c r="BA46" s="24"/>
      <c r="BB46" s="24"/>
      <c r="BC46" s="24"/>
      <c r="BD46" s="24"/>
      <c r="BE46" s="24"/>
      <c r="BF46" s="24"/>
      <c r="BG46" s="24"/>
      <c r="BH46" s="24"/>
      <c r="BI46" s="24"/>
      <c r="BJ46" s="24"/>
      <c r="BK46" s="24"/>
      <c r="BL46" s="24"/>
      <c r="BM46" s="24"/>
      <c r="BN46" s="24"/>
      <c r="BO46" s="24"/>
      <c r="BP46" s="24"/>
      <c r="BQ46" s="24"/>
      <c r="BR46" s="24"/>
      <c r="BS46" s="24"/>
      <c r="BT46" s="24"/>
      <c r="BU46" s="24"/>
      <c r="BV46" s="24"/>
      <c r="BW46" s="24"/>
      <c r="BX46" s="24"/>
      <c r="BY46" s="24"/>
      <c r="BZ46" s="24"/>
      <c r="CA46" s="24"/>
      <c r="CB46" s="24"/>
      <c r="CC46" s="24"/>
      <c r="CD46" s="24"/>
      <c r="CE46" s="24"/>
      <c r="CF46" s="24"/>
      <c r="CG46" s="24"/>
      <c r="CH46" s="24"/>
      <c r="CI46" s="24"/>
      <c r="CJ46" s="24"/>
      <c r="CK46" s="24"/>
      <c r="CL46" s="24"/>
      <c r="CM46" s="24"/>
      <c r="CN46" s="24"/>
      <c r="CO46" s="24"/>
      <c r="CP46" s="24"/>
      <c r="CQ46" s="24"/>
      <c r="CR46" s="24"/>
      <c r="CS46" s="24"/>
      <c r="CT46" s="24"/>
      <c r="CU46" s="24"/>
      <c r="CV46" s="24"/>
      <c r="CW46" s="24"/>
      <c r="CX46" s="24"/>
      <c r="CY46" s="24"/>
      <c r="CZ46" s="24"/>
      <c r="DA46" s="24"/>
      <c r="DB46" s="24"/>
      <c r="DC46" s="24"/>
      <c r="DD46" s="24"/>
      <c r="DE46" s="24"/>
      <c r="DF46" s="24"/>
      <c r="DG46" s="24"/>
      <c r="DH46" s="24"/>
      <c r="DI46" s="24"/>
      <c r="DJ46" s="24"/>
      <c r="DK46" s="24"/>
      <c r="DL46" s="24"/>
      <c r="DM46" s="24"/>
      <c r="DN46" s="24"/>
      <c r="DO46" s="24"/>
      <c r="DP46" s="24"/>
      <c r="DQ46" s="24"/>
      <c r="DR46" s="24"/>
      <c r="DS46" s="24"/>
      <c r="DT46" s="24"/>
      <c r="DU46" s="24"/>
      <c r="DV46" s="24"/>
      <c r="DW46" s="24"/>
      <c r="DX46" s="24"/>
      <c r="DY46" s="24"/>
      <c r="DZ46" s="24"/>
      <c r="EA46" s="24"/>
      <c r="EB46" s="24"/>
      <c r="EC46" s="24"/>
      <c r="ED46" s="24"/>
      <c r="EE46" s="24"/>
      <c r="EF46" s="24"/>
      <c r="EG46" s="24"/>
      <c r="EH46" s="24"/>
      <c r="EI46" s="24"/>
      <c r="EJ46" s="24"/>
      <c r="EK46" s="24"/>
      <c r="EL46" s="24"/>
      <c r="EM46" s="24"/>
      <c r="EN46" s="24"/>
      <c r="EO46" s="24"/>
      <c r="EP46" s="24"/>
      <c r="EQ46" s="24"/>
      <c r="ER46" s="24"/>
      <c r="ES46" s="24"/>
      <c r="ET46" s="24"/>
      <c r="EU46" s="24"/>
      <c r="EV46" s="24"/>
      <c r="EW46" s="24"/>
      <c r="EX46" s="24"/>
      <c r="EY46" s="24"/>
      <c r="EZ46" s="24"/>
      <c r="FA46" s="24"/>
      <c r="FB46" s="24"/>
      <c r="FC46" s="24"/>
      <c r="FD46" s="24"/>
      <c r="FE46" s="24"/>
      <c r="FF46" s="24"/>
      <c r="FG46" s="24"/>
      <c r="FH46" s="24"/>
      <c r="FI46" s="24"/>
      <c r="FJ46" s="24"/>
      <c r="FK46" s="24"/>
      <c r="FL46" s="24"/>
      <c r="FM46" s="24"/>
      <c r="FN46" s="24"/>
      <c r="FO46" s="24"/>
      <c r="FP46" s="24"/>
      <c r="FQ46" s="24"/>
      <c r="FR46" s="24"/>
      <c r="FS46" s="24"/>
      <c r="FT46" s="24"/>
      <c r="FU46" s="24"/>
      <c r="FV46" s="24"/>
      <c r="FW46" s="24"/>
      <c r="FX46" s="24"/>
      <c r="FY46" s="24"/>
      <c r="FZ46" s="24"/>
      <c r="GA46" s="24"/>
      <c r="GB46" s="24"/>
      <c r="GC46" s="24"/>
      <c r="GD46" s="24"/>
      <c r="GE46" s="24"/>
      <c r="GF46" s="24"/>
      <c r="GG46" s="24"/>
      <c r="GH46" s="24"/>
      <c r="GI46" s="24"/>
      <c r="GJ46" s="24"/>
      <c r="GK46" s="24"/>
      <c r="GL46" s="24"/>
      <c r="GM46" s="24"/>
      <c r="GN46" s="24"/>
      <c r="GO46" s="24"/>
      <c r="GP46" s="24"/>
      <c r="GQ46" s="24"/>
      <c r="GR46" s="24"/>
      <c r="GS46" s="24"/>
      <c r="GT46" s="24"/>
      <c r="GU46" s="24"/>
      <c r="GV46" s="24"/>
      <c r="GW46" s="24"/>
      <c r="GX46" s="24"/>
      <c r="GY46" s="24"/>
      <c r="GZ46" s="24"/>
      <c r="HA46" s="24"/>
      <c r="HB46" s="24"/>
      <c r="HC46" s="24"/>
      <c r="HD46" s="24"/>
      <c r="HE46" s="24"/>
      <c r="HF46" s="24"/>
      <c r="HG46" s="24"/>
      <c r="HH46" s="24"/>
      <c r="HI46" s="24"/>
      <c r="HJ46" s="24"/>
      <c r="HK46" s="24"/>
      <c r="HL46" s="24"/>
      <c r="HM46" s="24"/>
      <c r="HN46" s="24"/>
      <c r="HO46" s="24"/>
      <c r="HP46" s="24"/>
      <c r="HQ46" s="24"/>
      <c r="HR46" s="24"/>
      <c r="HS46" s="24"/>
      <c r="HT46" s="24"/>
      <c r="HU46" s="24"/>
      <c r="HV46" s="24"/>
      <c r="HW46" s="24"/>
      <c r="HX46" s="24"/>
      <c r="HY46" s="24"/>
      <c r="HZ46" s="24"/>
      <c r="IA46" s="24"/>
      <c r="IB46" s="24"/>
      <c r="IC46" s="24"/>
      <c r="ID46" s="24"/>
      <c r="IE46" s="24"/>
      <c r="IF46" s="24"/>
      <c r="IG46" s="24"/>
      <c r="IH46" s="24"/>
      <c r="II46" s="24"/>
      <c r="IJ46" s="24"/>
      <c r="IK46" s="24"/>
      <c r="IL46" s="24"/>
      <c r="IM46" s="24"/>
      <c r="IN46" s="24"/>
      <c r="IO46" s="24"/>
      <c r="IP46" s="24"/>
      <c r="IQ46" s="24"/>
    </row>
    <row r="47" spans="1:251">
      <c r="A47" s="46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  <c r="AP47" s="24"/>
      <c r="AQ47" s="24"/>
      <c r="AR47" s="24"/>
      <c r="AS47" s="24"/>
      <c r="AT47" s="24"/>
      <c r="AU47" s="24"/>
      <c r="AV47" s="24"/>
      <c r="AW47" s="24"/>
      <c r="AX47" s="24"/>
      <c r="AY47" s="24"/>
      <c r="AZ47" s="24"/>
      <c r="BA47" s="24"/>
      <c r="BB47" s="24"/>
      <c r="BC47" s="24"/>
      <c r="BD47" s="24"/>
      <c r="BE47" s="24"/>
      <c r="BF47" s="24"/>
      <c r="BG47" s="24"/>
      <c r="BH47" s="24"/>
      <c r="BI47" s="24"/>
      <c r="BJ47" s="24"/>
      <c r="BK47" s="24"/>
      <c r="BL47" s="24"/>
      <c r="BM47" s="24"/>
      <c r="BN47" s="24"/>
      <c r="BO47" s="24"/>
      <c r="BP47" s="24"/>
      <c r="BQ47" s="24"/>
      <c r="BR47" s="24"/>
      <c r="BS47" s="24"/>
      <c r="BT47" s="24"/>
      <c r="BU47" s="24"/>
      <c r="BV47" s="24"/>
      <c r="BW47" s="24"/>
      <c r="BX47" s="24"/>
      <c r="BY47" s="24"/>
      <c r="BZ47" s="24"/>
      <c r="CA47" s="24"/>
      <c r="CB47" s="24"/>
      <c r="CC47" s="24"/>
      <c r="CD47" s="24"/>
      <c r="CE47" s="24"/>
      <c r="CF47" s="24"/>
      <c r="CG47" s="24"/>
      <c r="CH47" s="24"/>
      <c r="CI47" s="24"/>
      <c r="CJ47" s="24"/>
      <c r="CK47" s="24"/>
      <c r="CL47" s="24"/>
      <c r="CM47" s="24"/>
      <c r="CN47" s="24"/>
      <c r="CO47" s="24"/>
      <c r="CP47" s="24"/>
      <c r="CQ47" s="24"/>
      <c r="CR47" s="24"/>
      <c r="CS47" s="24"/>
      <c r="CT47" s="24"/>
      <c r="CU47" s="24"/>
      <c r="CV47" s="24"/>
      <c r="CW47" s="24"/>
      <c r="CX47" s="24"/>
      <c r="CY47" s="24"/>
      <c r="CZ47" s="24"/>
      <c r="DA47" s="24"/>
      <c r="DB47" s="24"/>
      <c r="DC47" s="24"/>
      <c r="DD47" s="24"/>
      <c r="DE47" s="24"/>
      <c r="DF47" s="24"/>
      <c r="DG47" s="24"/>
      <c r="DH47" s="24"/>
      <c r="DI47" s="24"/>
      <c r="DJ47" s="24"/>
      <c r="DK47" s="24"/>
      <c r="DL47" s="24"/>
      <c r="DM47" s="24"/>
      <c r="DN47" s="24"/>
      <c r="DO47" s="24"/>
      <c r="DP47" s="24"/>
      <c r="DQ47" s="24"/>
      <c r="DR47" s="24"/>
      <c r="DS47" s="24"/>
      <c r="DT47" s="24"/>
      <c r="DU47" s="24"/>
      <c r="DV47" s="24"/>
      <c r="DW47" s="24"/>
      <c r="DX47" s="24"/>
      <c r="DY47" s="24"/>
      <c r="DZ47" s="24"/>
      <c r="EA47" s="24"/>
      <c r="EB47" s="24"/>
      <c r="EC47" s="24"/>
      <c r="ED47" s="24"/>
      <c r="EE47" s="24"/>
      <c r="EF47" s="24"/>
      <c r="EG47" s="2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24"/>
      <c r="FR47" s="24"/>
      <c r="FS47" s="24"/>
      <c r="FT47" s="24"/>
      <c r="FU47" s="24"/>
      <c r="FV47" s="24"/>
      <c r="FW47" s="24"/>
      <c r="FX47" s="24"/>
      <c r="FY47" s="24"/>
      <c r="FZ47" s="24"/>
      <c r="GA47" s="24"/>
      <c r="GB47" s="24"/>
      <c r="GC47" s="24"/>
      <c r="GD47" s="24"/>
      <c r="GE47" s="24"/>
      <c r="GF47" s="24"/>
      <c r="GG47" s="24"/>
      <c r="GH47" s="24"/>
      <c r="GI47" s="24"/>
      <c r="GJ47" s="24"/>
      <c r="GK47" s="24"/>
      <c r="GL47" s="24"/>
      <c r="GM47" s="24"/>
      <c r="GN47" s="24"/>
      <c r="GO47" s="24"/>
      <c r="GP47" s="24"/>
      <c r="GQ47" s="24"/>
      <c r="GR47" s="24"/>
      <c r="GS47" s="24"/>
      <c r="GT47" s="24"/>
      <c r="GU47" s="24"/>
      <c r="GV47" s="24"/>
      <c r="GW47" s="24"/>
      <c r="GX47" s="24"/>
      <c r="GY47" s="24"/>
      <c r="GZ47" s="24"/>
      <c r="HA47" s="24"/>
      <c r="HB47" s="24"/>
      <c r="HC47" s="24"/>
      <c r="HD47" s="24"/>
      <c r="HE47" s="24"/>
      <c r="HF47" s="24"/>
      <c r="HG47" s="24"/>
      <c r="HH47" s="24"/>
      <c r="HI47" s="24"/>
      <c r="HJ47" s="24"/>
      <c r="HK47" s="24"/>
      <c r="HL47" s="24"/>
      <c r="HM47" s="24"/>
      <c r="HN47" s="24"/>
      <c r="HO47" s="24"/>
      <c r="HP47" s="24"/>
      <c r="HQ47" s="24"/>
      <c r="HR47" s="24"/>
      <c r="HS47" s="24"/>
      <c r="HT47" s="24"/>
      <c r="HU47" s="24"/>
      <c r="HV47" s="24"/>
      <c r="HW47" s="24"/>
      <c r="HX47" s="24"/>
      <c r="HY47" s="24"/>
      <c r="HZ47" s="24"/>
      <c r="IA47" s="24"/>
      <c r="IB47" s="24"/>
      <c r="IC47" s="24"/>
      <c r="ID47" s="24"/>
      <c r="IE47" s="24"/>
      <c r="IF47" s="24"/>
      <c r="IG47" s="24"/>
      <c r="IH47" s="24"/>
      <c r="II47" s="24"/>
      <c r="IJ47" s="24"/>
      <c r="IK47" s="24"/>
      <c r="IL47" s="24"/>
      <c r="IM47" s="24"/>
      <c r="IN47" s="24"/>
      <c r="IO47" s="24"/>
      <c r="IP47" s="24"/>
      <c r="IQ47" s="24"/>
    </row>
    <row r="48" spans="1:251">
      <c r="A48" s="46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4"/>
      <c r="BG48" s="24"/>
      <c r="BH48" s="24"/>
      <c r="BI48" s="24"/>
      <c r="BJ48" s="24"/>
      <c r="BK48" s="24"/>
      <c r="BL48" s="24"/>
      <c r="BM48" s="24"/>
      <c r="BN48" s="24"/>
      <c r="BO48" s="24"/>
      <c r="BP48" s="24"/>
      <c r="BQ48" s="24"/>
      <c r="BR48" s="24"/>
      <c r="BS48" s="24"/>
      <c r="BT48" s="24"/>
      <c r="BU48" s="24"/>
      <c r="BV48" s="24"/>
      <c r="BW48" s="24"/>
      <c r="BX48" s="24"/>
      <c r="BY48" s="24"/>
      <c r="BZ48" s="24"/>
      <c r="CA48" s="24"/>
      <c r="CB48" s="24"/>
      <c r="CC48" s="24"/>
      <c r="CD48" s="24"/>
      <c r="CE48" s="24"/>
      <c r="CF48" s="24"/>
      <c r="CG48" s="24"/>
      <c r="CH48" s="24"/>
      <c r="CI48" s="24"/>
      <c r="CJ48" s="24"/>
      <c r="CK48" s="24"/>
      <c r="CL48" s="24"/>
      <c r="CM48" s="24"/>
      <c r="CN48" s="24"/>
      <c r="CO48" s="24"/>
      <c r="CP48" s="24"/>
      <c r="CQ48" s="24"/>
      <c r="CR48" s="24"/>
      <c r="CS48" s="24"/>
      <c r="CT48" s="24"/>
      <c r="CU48" s="24"/>
      <c r="CV48" s="24"/>
      <c r="CW48" s="24"/>
      <c r="CX48" s="24"/>
      <c r="CY48" s="24"/>
      <c r="CZ48" s="24"/>
      <c r="DA48" s="24"/>
      <c r="DB48" s="24"/>
      <c r="DC48" s="24"/>
      <c r="DD48" s="24"/>
      <c r="DE48" s="24"/>
      <c r="DF48" s="24"/>
      <c r="DG48" s="24"/>
      <c r="DH48" s="24"/>
      <c r="DI48" s="24"/>
      <c r="DJ48" s="24"/>
      <c r="DK48" s="24"/>
      <c r="DL48" s="24"/>
      <c r="DM48" s="24"/>
      <c r="DN48" s="24"/>
      <c r="DO48" s="24"/>
      <c r="DP48" s="24"/>
      <c r="DQ48" s="24"/>
      <c r="DR48" s="24"/>
      <c r="DS48" s="24"/>
      <c r="DT48" s="24"/>
      <c r="DU48" s="24"/>
      <c r="DV48" s="24"/>
      <c r="DW48" s="24"/>
      <c r="DX48" s="24"/>
      <c r="DY48" s="24"/>
      <c r="DZ48" s="24"/>
      <c r="EA48" s="24"/>
      <c r="EB48" s="24"/>
      <c r="EC48" s="24"/>
      <c r="ED48" s="24"/>
      <c r="EE48" s="24"/>
      <c r="EF48" s="24"/>
      <c r="EG48" s="24"/>
      <c r="EH48" s="24"/>
      <c r="EI48" s="24"/>
      <c r="EJ48" s="24"/>
      <c r="EK48" s="24"/>
      <c r="EL48" s="24"/>
      <c r="EM48" s="24"/>
      <c r="EN48" s="24"/>
      <c r="EO48" s="24"/>
      <c r="EP48" s="24"/>
      <c r="EQ48" s="24"/>
      <c r="ER48" s="24"/>
      <c r="ES48" s="24"/>
      <c r="ET48" s="24"/>
      <c r="EU48" s="24"/>
      <c r="EV48" s="24"/>
      <c r="EW48" s="24"/>
      <c r="EX48" s="24"/>
      <c r="EY48" s="24"/>
      <c r="EZ48" s="24"/>
      <c r="FA48" s="24"/>
      <c r="FB48" s="24"/>
      <c r="FC48" s="24"/>
      <c r="FD48" s="24"/>
      <c r="FE48" s="24"/>
      <c r="FF48" s="24"/>
      <c r="FG48" s="24"/>
      <c r="FH48" s="24"/>
      <c r="FI48" s="24"/>
      <c r="FJ48" s="24"/>
      <c r="FK48" s="24"/>
      <c r="FL48" s="24"/>
      <c r="FM48" s="24"/>
      <c r="FN48" s="24"/>
      <c r="FO48" s="24"/>
      <c r="FP48" s="24"/>
      <c r="FQ48" s="24"/>
      <c r="FR48" s="24"/>
      <c r="FS48" s="24"/>
      <c r="FT48" s="24"/>
      <c r="FU48" s="24"/>
      <c r="FV48" s="24"/>
      <c r="FW48" s="24"/>
      <c r="FX48" s="24"/>
      <c r="FY48" s="24"/>
      <c r="FZ48" s="24"/>
      <c r="GA48" s="24"/>
      <c r="GB48" s="24"/>
      <c r="GC48" s="24"/>
      <c r="GD48" s="24"/>
      <c r="GE48" s="24"/>
      <c r="GF48" s="24"/>
      <c r="GG48" s="24"/>
      <c r="GH48" s="24"/>
      <c r="GI48" s="24"/>
      <c r="GJ48" s="24"/>
      <c r="GK48" s="24"/>
      <c r="GL48" s="24"/>
      <c r="GM48" s="24"/>
      <c r="GN48" s="24"/>
      <c r="GO48" s="24"/>
      <c r="GP48" s="24"/>
      <c r="GQ48" s="24"/>
      <c r="GR48" s="24"/>
      <c r="GS48" s="24"/>
      <c r="GT48" s="24"/>
      <c r="GU48" s="24"/>
      <c r="GV48" s="24"/>
      <c r="GW48" s="24"/>
      <c r="GX48" s="24"/>
      <c r="GY48" s="24"/>
      <c r="GZ48" s="24"/>
      <c r="HA48" s="24"/>
      <c r="HB48" s="24"/>
      <c r="HC48" s="24"/>
      <c r="HD48" s="24"/>
      <c r="HE48" s="24"/>
      <c r="HF48" s="24"/>
      <c r="HG48" s="24"/>
      <c r="HH48" s="24"/>
      <c r="HI48" s="24"/>
      <c r="HJ48" s="24"/>
      <c r="HK48" s="24"/>
      <c r="HL48" s="24"/>
      <c r="HM48" s="24"/>
      <c r="HN48" s="24"/>
      <c r="HO48" s="24"/>
      <c r="HP48" s="24"/>
      <c r="HQ48" s="24"/>
      <c r="HR48" s="24"/>
      <c r="HS48" s="24"/>
      <c r="HT48" s="24"/>
      <c r="HU48" s="24"/>
      <c r="HV48" s="24"/>
      <c r="HW48" s="24"/>
      <c r="HX48" s="24"/>
      <c r="HY48" s="24"/>
      <c r="HZ48" s="24"/>
      <c r="IA48" s="24"/>
      <c r="IB48" s="24"/>
      <c r="IC48" s="24"/>
      <c r="ID48" s="24"/>
      <c r="IE48" s="24"/>
      <c r="IF48" s="24"/>
      <c r="IG48" s="24"/>
      <c r="IH48" s="24"/>
      <c r="II48" s="24"/>
      <c r="IJ48" s="24"/>
      <c r="IK48" s="24"/>
      <c r="IL48" s="24"/>
      <c r="IM48" s="24"/>
      <c r="IN48" s="24"/>
      <c r="IO48" s="24"/>
      <c r="IP48" s="24"/>
      <c r="IQ48" s="24"/>
    </row>
    <row r="49" spans="1:251">
      <c r="A49" s="46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4"/>
      <c r="BG49" s="24"/>
      <c r="BH49" s="24"/>
      <c r="BI49" s="24"/>
      <c r="BJ49" s="24"/>
      <c r="BK49" s="24"/>
      <c r="BL49" s="24"/>
      <c r="BM49" s="24"/>
      <c r="BN49" s="24"/>
      <c r="BO49" s="24"/>
      <c r="BP49" s="24"/>
      <c r="BQ49" s="24"/>
      <c r="BR49" s="24"/>
      <c r="BS49" s="24"/>
      <c r="BT49" s="24"/>
      <c r="BU49" s="24"/>
      <c r="BV49" s="24"/>
      <c r="BW49" s="24"/>
      <c r="BX49" s="24"/>
      <c r="BY49" s="24"/>
      <c r="BZ49" s="24"/>
      <c r="CA49" s="24"/>
      <c r="CB49" s="24"/>
      <c r="CC49" s="24"/>
      <c r="CD49" s="24"/>
      <c r="CE49" s="24"/>
      <c r="CF49" s="24"/>
      <c r="CG49" s="24"/>
      <c r="CH49" s="24"/>
      <c r="CI49" s="24"/>
      <c r="CJ49" s="24"/>
      <c r="CK49" s="24"/>
      <c r="CL49" s="24"/>
      <c r="CM49" s="24"/>
      <c r="CN49" s="24"/>
      <c r="CO49" s="24"/>
      <c r="CP49" s="24"/>
      <c r="CQ49" s="24"/>
      <c r="CR49" s="24"/>
      <c r="CS49" s="24"/>
      <c r="CT49" s="24"/>
      <c r="CU49" s="24"/>
      <c r="CV49" s="24"/>
      <c r="CW49" s="24"/>
      <c r="CX49" s="24"/>
      <c r="CY49" s="24"/>
      <c r="CZ49" s="24"/>
      <c r="DA49" s="24"/>
      <c r="DB49" s="24"/>
      <c r="DC49" s="24"/>
      <c r="DD49" s="24"/>
      <c r="DE49" s="24"/>
      <c r="DF49" s="24"/>
      <c r="DG49" s="24"/>
      <c r="DH49" s="24"/>
      <c r="DI49" s="24"/>
      <c r="DJ49" s="24"/>
      <c r="DK49" s="24"/>
      <c r="DL49" s="24"/>
      <c r="DM49" s="24"/>
      <c r="DN49" s="24"/>
      <c r="DO49" s="24"/>
      <c r="DP49" s="24"/>
      <c r="DQ49" s="24"/>
      <c r="DR49" s="24"/>
      <c r="DS49" s="24"/>
      <c r="DT49" s="24"/>
      <c r="DU49" s="24"/>
      <c r="DV49" s="24"/>
      <c r="DW49" s="24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  <c r="FR49" s="24"/>
      <c r="FS49" s="24"/>
      <c r="FT49" s="24"/>
      <c r="FU49" s="24"/>
      <c r="FV49" s="24"/>
      <c r="FW49" s="24"/>
      <c r="FX49" s="24"/>
      <c r="FY49" s="24"/>
      <c r="FZ49" s="24"/>
      <c r="GA49" s="24"/>
      <c r="GB49" s="24"/>
      <c r="GC49" s="24"/>
      <c r="GD49" s="24"/>
      <c r="GE49" s="24"/>
      <c r="GF49" s="24"/>
      <c r="GG49" s="24"/>
      <c r="GH49" s="24"/>
      <c r="GI49" s="24"/>
      <c r="GJ49" s="24"/>
      <c r="GK49" s="24"/>
      <c r="GL49" s="24"/>
      <c r="GM49" s="24"/>
      <c r="GN49" s="24"/>
      <c r="GO49" s="24"/>
      <c r="GP49" s="24"/>
      <c r="GQ49" s="24"/>
      <c r="GR49" s="24"/>
      <c r="GS49" s="24"/>
      <c r="GT49" s="24"/>
      <c r="GU49" s="24"/>
      <c r="GV49" s="24"/>
      <c r="GW49" s="24"/>
      <c r="GX49" s="24"/>
      <c r="GY49" s="24"/>
      <c r="GZ49" s="24"/>
      <c r="HA49" s="24"/>
      <c r="HB49" s="24"/>
      <c r="HC49" s="24"/>
      <c r="HD49" s="24"/>
      <c r="HE49" s="24"/>
      <c r="HF49" s="24"/>
      <c r="HG49" s="24"/>
      <c r="HH49" s="24"/>
      <c r="HI49" s="24"/>
      <c r="HJ49" s="24"/>
      <c r="HK49" s="24"/>
      <c r="HL49" s="24"/>
      <c r="HM49" s="24"/>
      <c r="HN49" s="24"/>
      <c r="HO49" s="24"/>
      <c r="HP49" s="24"/>
      <c r="HQ49" s="24"/>
      <c r="HR49" s="24"/>
      <c r="HS49" s="24"/>
      <c r="HT49" s="24"/>
      <c r="HU49" s="24"/>
      <c r="HV49" s="24"/>
      <c r="HW49" s="24"/>
      <c r="HX49" s="24"/>
      <c r="HY49" s="24"/>
      <c r="HZ49" s="24"/>
      <c r="IA49" s="24"/>
      <c r="IB49" s="24"/>
      <c r="IC49" s="24"/>
      <c r="ID49" s="24"/>
      <c r="IE49" s="24"/>
      <c r="IF49" s="24"/>
      <c r="IG49" s="24"/>
      <c r="IH49" s="24"/>
      <c r="II49" s="24"/>
      <c r="IJ49" s="24"/>
      <c r="IK49" s="24"/>
      <c r="IL49" s="24"/>
      <c r="IM49" s="24"/>
      <c r="IN49" s="24"/>
      <c r="IO49" s="24"/>
      <c r="IP49" s="24"/>
      <c r="IQ49" s="24"/>
    </row>
    <row r="50" spans="1:251">
      <c r="A50" s="46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4"/>
      <c r="BI50" s="24"/>
      <c r="BJ50" s="24"/>
      <c r="BK50" s="24"/>
      <c r="BL50" s="24"/>
      <c r="BM50" s="24"/>
      <c r="BN50" s="24"/>
      <c r="BO50" s="24"/>
      <c r="BP50" s="24"/>
      <c r="BQ50" s="24"/>
      <c r="BR50" s="24"/>
      <c r="BS50" s="24"/>
      <c r="BT50" s="24"/>
      <c r="BU50" s="24"/>
      <c r="BV50" s="24"/>
      <c r="BW50" s="24"/>
      <c r="BX50" s="24"/>
      <c r="BY50" s="24"/>
      <c r="BZ50" s="24"/>
      <c r="CA50" s="24"/>
      <c r="CB50" s="24"/>
      <c r="CC50" s="24"/>
      <c r="CD50" s="24"/>
      <c r="CE50" s="24"/>
      <c r="CF50" s="24"/>
      <c r="CG50" s="24"/>
      <c r="CH50" s="24"/>
      <c r="CI50" s="24"/>
      <c r="CJ50" s="24"/>
      <c r="CK50" s="24"/>
      <c r="CL50" s="24"/>
      <c r="CM50" s="24"/>
      <c r="CN50" s="24"/>
      <c r="CO50" s="24"/>
      <c r="CP50" s="24"/>
      <c r="CQ50" s="24"/>
      <c r="CR50" s="24"/>
      <c r="CS50" s="24"/>
      <c r="CT50" s="24"/>
      <c r="CU50" s="24"/>
      <c r="CV50" s="24"/>
      <c r="CW50" s="24"/>
      <c r="CX50" s="24"/>
      <c r="CY50" s="24"/>
      <c r="CZ50" s="24"/>
      <c r="DA50" s="24"/>
      <c r="DB50" s="24"/>
      <c r="DC50" s="24"/>
      <c r="DD50" s="24"/>
      <c r="DE50" s="24"/>
      <c r="DF50" s="24"/>
      <c r="DG50" s="24"/>
      <c r="DH50" s="24"/>
      <c r="DI50" s="24"/>
      <c r="DJ50" s="24"/>
      <c r="DK50" s="24"/>
      <c r="DL50" s="24"/>
      <c r="DM50" s="24"/>
      <c r="DN50" s="24"/>
      <c r="DO50" s="24"/>
      <c r="DP50" s="24"/>
      <c r="DQ50" s="24"/>
      <c r="DR50" s="24"/>
      <c r="DS50" s="24"/>
      <c r="DT50" s="24"/>
      <c r="DU50" s="24"/>
      <c r="DV50" s="24"/>
      <c r="DW50" s="24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24"/>
      <c r="FR50" s="24"/>
      <c r="FS50" s="24"/>
      <c r="FT50" s="24"/>
      <c r="FU50" s="24"/>
      <c r="FV50" s="24"/>
      <c r="FW50" s="24"/>
      <c r="FX50" s="24"/>
      <c r="FY50" s="24"/>
      <c r="FZ50" s="24"/>
      <c r="GA50" s="24"/>
      <c r="GB50" s="24"/>
      <c r="GC50" s="24"/>
      <c r="GD50" s="24"/>
      <c r="GE50" s="24"/>
      <c r="GF50" s="24"/>
      <c r="GG50" s="24"/>
      <c r="GH50" s="24"/>
      <c r="GI50" s="24"/>
      <c r="GJ50" s="24"/>
      <c r="GK50" s="24"/>
      <c r="GL50" s="24"/>
      <c r="GM50" s="24"/>
      <c r="GN50" s="24"/>
      <c r="GO50" s="24"/>
      <c r="GP50" s="24"/>
      <c r="GQ50" s="24"/>
      <c r="GR50" s="24"/>
      <c r="GS50" s="24"/>
      <c r="GT50" s="24"/>
      <c r="GU50" s="24"/>
      <c r="GV50" s="24"/>
      <c r="GW50" s="24"/>
      <c r="GX50" s="24"/>
      <c r="GY50" s="24"/>
      <c r="GZ50" s="24"/>
      <c r="HA50" s="24"/>
      <c r="HB50" s="24"/>
      <c r="HC50" s="24"/>
      <c r="HD50" s="24"/>
      <c r="HE50" s="24"/>
      <c r="HF50" s="24"/>
      <c r="HG50" s="24"/>
      <c r="HH50" s="24"/>
      <c r="HI50" s="24"/>
      <c r="HJ50" s="24"/>
      <c r="HK50" s="24"/>
      <c r="HL50" s="24"/>
      <c r="HM50" s="24"/>
      <c r="HN50" s="24"/>
      <c r="HO50" s="24"/>
      <c r="HP50" s="24"/>
      <c r="HQ50" s="24"/>
      <c r="HR50" s="24"/>
      <c r="HS50" s="24"/>
      <c r="HT50" s="24"/>
      <c r="HU50" s="24"/>
      <c r="HV50" s="24"/>
      <c r="HW50" s="24"/>
      <c r="HX50" s="24"/>
      <c r="HY50" s="24"/>
      <c r="HZ50" s="24"/>
      <c r="IA50" s="24"/>
      <c r="IB50" s="24"/>
      <c r="IC50" s="24"/>
      <c r="ID50" s="24"/>
      <c r="IE50" s="24"/>
      <c r="IF50" s="24"/>
      <c r="IG50" s="24"/>
      <c r="IH50" s="24"/>
      <c r="II50" s="24"/>
      <c r="IJ50" s="24"/>
      <c r="IK50" s="24"/>
      <c r="IL50" s="24"/>
      <c r="IM50" s="24"/>
      <c r="IN50" s="24"/>
      <c r="IO50" s="24"/>
      <c r="IP50" s="24"/>
      <c r="IQ50" s="24"/>
    </row>
    <row r="51" spans="1:251">
      <c r="A51" s="46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/>
      <c r="AV51" s="24"/>
      <c r="AW51" s="24"/>
      <c r="AX51" s="24"/>
      <c r="AY51" s="24"/>
      <c r="AZ51" s="24"/>
      <c r="BA51" s="24"/>
      <c r="BB51" s="24"/>
      <c r="BC51" s="24"/>
      <c r="BD51" s="24"/>
      <c r="BE51" s="24"/>
      <c r="BF51" s="24"/>
      <c r="BG51" s="24"/>
      <c r="BH51" s="24"/>
      <c r="BI51" s="24"/>
      <c r="BJ51" s="24"/>
      <c r="BK51" s="24"/>
      <c r="BL51" s="24"/>
      <c r="BM51" s="24"/>
      <c r="BN51" s="24"/>
      <c r="BO51" s="24"/>
      <c r="BP51" s="24"/>
      <c r="BQ51" s="24"/>
      <c r="BR51" s="24"/>
      <c r="BS51" s="24"/>
      <c r="BT51" s="24"/>
      <c r="BU51" s="24"/>
      <c r="BV51" s="24"/>
      <c r="BW51" s="24"/>
      <c r="BX51" s="24"/>
      <c r="BY51" s="24"/>
      <c r="BZ51" s="24"/>
      <c r="CA51" s="24"/>
      <c r="CB51" s="24"/>
      <c r="CC51" s="24"/>
      <c r="CD51" s="24"/>
      <c r="CE51" s="24"/>
      <c r="CF51" s="24"/>
      <c r="CG51" s="24"/>
      <c r="CH51" s="24"/>
      <c r="CI51" s="24"/>
      <c r="CJ51" s="24"/>
      <c r="CK51" s="24"/>
      <c r="CL51" s="24"/>
      <c r="CM51" s="24"/>
      <c r="CN51" s="24"/>
      <c r="CO51" s="24"/>
      <c r="CP51" s="24"/>
      <c r="CQ51" s="24"/>
      <c r="CR51" s="24"/>
      <c r="CS51" s="24"/>
      <c r="CT51" s="24"/>
      <c r="CU51" s="24"/>
      <c r="CV51" s="24"/>
      <c r="CW51" s="24"/>
      <c r="CX51" s="24"/>
      <c r="CY51" s="24"/>
      <c r="CZ51" s="24"/>
      <c r="DA51" s="24"/>
      <c r="DB51" s="24"/>
      <c r="DC51" s="24"/>
      <c r="DD51" s="24"/>
      <c r="DE51" s="24"/>
      <c r="DF51" s="24"/>
      <c r="DG51" s="24"/>
      <c r="DH51" s="24"/>
      <c r="DI51" s="24"/>
      <c r="DJ51" s="24"/>
      <c r="DK51" s="24"/>
      <c r="DL51" s="24"/>
      <c r="DM51" s="24"/>
      <c r="DN51" s="24"/>
      <c r="DO51" s="24"/>
      <c r="DP51" s="24"/>
      <c r="DQ51" s="24"/>
      <c r="DR51" s="24"/>
      <c r="DS51" s="24"/>
      <c r="DT51" s="24"/>
      <c r="DU51" s="24"/>
      <c r="DV51" s="24"/>
      <c r="DW51" s="24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  <c r="FR51" s="24"/>
      <c r="FS51" s="24"/>
      <c r="FT51" s="24"/>
      <c r="FU51" s="24"/>
      <c r="FV51" s="24"/>
      <c r="FW51" s="24"/>
      <c r="FX51" s="24"/>
      <c r="FY51" s="24"/>
      <c r="FZ51" s="24"/>
      <c r="GA51" s="24"/>
      <c r="GB51" s="24"/>
      <c r="GC51" s="24"/>
      <c r="GD51" s="24"/>
      <c r="GE51" s="24"/>
      <c r="GF51" s="24"/>
      <c r="GG51" s="24"/>
      <c r="GH51" s="24"/>
      <c r="GI51" s="24"/>
      <c r="GJ51" s="24"/>
      <c r="GK51" s="24"/>
      <c r="GL51" s="24"/>
      <c r="GM51" s="24"/>
      <c r="GN51" s="24"/>
      <c r="GO51" s="24"/>
      <c r="GP51" s="24"/>
      <c r="GQ51" s="24"/>
      <c r="GR51" s="24"/>
      <c r="GS51" s="24"/>
      <c r="GT51" s="24"/>
      <c r="GU51" s="24"/>
      <c r="GV51" s="24"/>
      <c r="GW51" s="24"/>
      <c r="GX51" s="24"/>
      <c r="GY51" s="24"/>
      <c r="GZ51" s="24"/>
      <c r="HA51" s="24"/>
      <c r="HB51" s="24"/>
      <c r="HC51" s="24"/>
      <c r="HD51" s="24"/>
      <c r="HE51" s="24"/>
      <c r="HF51" s="24"/>
      <c r="HG51" s="24"/>
      <c r="HH51" s="24"/>
      <c r="HI51" s="24"/>
      <c r="HJ51" s="24"/>
      <c r="HK51" s="24"/>
      <c r="HL51" s="24"/>
      <c r="HM51" s="24"/>
      <c r="HN51" s="24"/>
      <c r="HO51" s="24"/>
      <c r="HP51" s="24"/>
      <c r="HQ51" s="24"/>
      <c r="HR51" s="24"/>
      <c r="HS51" s="24"/>
      <c r="HT51" s="24"/>
      <c r="HU51" s="24"/>
      <c r="HV51" s="24"/>
      <c r="HW51" s="24"/>
      <c r="HX51" s="24"/>
      <c r="HY51" s="24"/>
      <c r="HZ51" s="24"/>
      <c r="IA51" s="24"/>
      <c r="IB51" s="24"/>
      <c r="IC51" s="24"/>
      <c r="ID51" s="24"/>
      <c r="IE51" s="24"/>
      <c r="IF51" s="24"/>
      <c r="IG51" s="24"/>
      <c r="IH51" s="24"/>
      <c r="II51" s="24"/>
      <c r="IJ51" s="24"/>
      <c r="IK51" s="24"/>
      <c r="IL51" s="24"/>
      <c r="IM51" s="24"/>
      <c r="IN51" s="24"/>
      <c r="IO51" s="24"/>
      <c r="IP51" s="24"/>
      <c r="IQ51" s="24"/>
    </row>
    <row r="52" spans="1:251">
      <c r="A52" s="46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  <c r="AP52" s="24"/>
      <c r="AQ52" s="24"/>
      <c r="AR52" s="24"/>
      <c r="AS52" s="24"/>
      <c r="AT52" s="24"/>
      <c r="AU52" s="24"/>
      <c r="AV52" s="24"/>
      <c r="AW52" s="24"/>
      <c r="AX52" s="24"/>
      <c r="AY52" s="24"/>
      <c r="AZ52" s="24"/>
      <c r="BA52" s="24"/>
      <c r="BB52" s="24"/>
      <c r="BC52" s="24"/>
      <c r="BD52" s="24"/>
      <c r="BE52" s="24"/>
      <c r="BF52" s="24"/>
      <c r="BG52" s="24"/>
      <c r="BH52" s="24"/>
      <c r="BI52" s="24"/>
      <c r="BJ52" s="24"/>
      <c r="BK52" s="24"/>
      <c r="BL52" s="24"/>
      <c r="BM52" s="24"/>
      <c r="BN52" s="24"/>
      <c r="BO52" s="24"/>
      <c r="BP52" s="24"/>
      <c r="BQ52" s="24"/>
      <c r="BR52" s="24"/>
      <c r="BS52" s="24"/>
      <c r="BT52" s="24"/>
      <c r="BU52" s="24"/>
      <c r="BV52" s="24"/>
      <c r="BW52" s="24"/>
      <c r="BX52" s="24"/>
      <c r="BY52" s="24"/>
      <c r="BZ52" s="24"/>
      <c r="CA52" s="24"/>
      <c r="CB52" s="24"/>
      <c r="CC52" s="24"/>
      <c r="CD52" s="24"/>
      <c r="CE52" s="24"/>
      <c r="CF52" s="24"/>
      <c r="CG52" s="24"/>
      <c r="CH52" s="24"/>
      <c r="CI52" s="24"/>
      <c r="CJ52" s="24"/>
      <c r="CK52" s="24"/>
      <c r="CL52" s="24"/>
      <c r="CM52" s="24"/>
      <c r="CN52" s="24"/>
      <c r="CO52" s="24"/>
      <c r="CP52" s="24"/>
      <c r="CQ52" s="24"/>
      <c r="CR52" s="24"/>
      <c r="CS52" s="24"/>
      <c r="CT52" s="24"/>
      <c r="CU52" s="24"/>
      <c r="CV52" s="24"/>
      <c r="CW52" s="24"/>
      <c r="CX52" s="24"/>
      <c r="CY52" s="24"/>
      <c r="CZ52" s="24"/>
      <c r="DA52" s="24"/>
      <c r="DB52" s="24"/>
      <c r="DC52" s="24"/>
      <c r="DD52" s="24"/>
      <c r="DE52" s="24"/>
      <c r="DF52" s="24"/>
      <c r="DG52" s="24"/>
      <c r="DH52" s="24"/>
      <c r="DI52" s="24"/>
      <c r="DJ52" s="24"/>
      <c r="DK52" s="24"/>
      <c r="DL52" s="24"/>
      <c r="DM52" s="24"/>
      <c r="DN52" s="24"/>
      <c r="DO52" s="24"/>
      <c r="DP52" s="24"/>
      <c r="DQ52" s="24"/>
      <c r="DR52" s="24"/>
      <c r="DS52" s="24"/>
      <c r="DT52" s="24"/>
      <c r="DU52" s="24"/>
      <c r="DV52" s="24"/>
      <c r="DW52" s="24"/>
      <c r="DX52" s="24"/>
      <c r="DY52" s="24"/>
      <c r="DZ52" s="24"/>
      <c r="EA52" s="24"/>
      <c r="EB52" s="24"/>
      <c r="EC52" s="24"/>
      <c r="ED52" s="24"/>
      <c r="EE52" s="24"/>
      <c r="EF52" s="24"/>
      <c r="EG52" s="24"/>
      <c r="EH52" s="24"/>
      <c r="EI52" s="24"/>
      <c r="EJ52" s="24"/>
      <c r="EK52" s="24"/>
      <c r="EL52" s="24"/>
      <c r="EM52" s="24"/>
      <c r="EN52" s="24"/>
      <c r="EO52" s="24"/>
      <c r="EP52" s="24"/>
      <c r="EQ52" s="24"/>
      <c r="ER52" s="24"/>
      <c r="ES52" s="24"/>
      <c r="ET52" s="24"/>
      <c r="EU52" s="24"/>
      <c r="EV52" s="24"/>
      <c r="EW52" s="24"/>
      <c r="EX52" s="24"/>
      <c r="EY52" s="24"/>
      <c r="EZ52" s="24"/>
      <c r="FA52" s="24"/>
      <c r="FB52" s="24"/>
      <c r="FC52" s="24"/>
      <c r="FD52" s="24"/>
      <c r="FE52" s="24"/>
      <c r="FF52" s="24"/>
      <c r="FG52" s="24"/>
      <c r="FH52" s="24"/>
      <c r="FI52" s="24"/>
      <c r="FJ52" s="24"/>
      <c r="FK52" s="24"/>
      <c r="FL52" s="24"/>
      <c r="FM52" s="24"/>
      <c r="FN52" s="24"/>
      <c r="FO52" s="24"/>
      <c r="FP52" s="24"/>
      <c r="FQ52" s="24"/>
      <c r="FR52" s="24"/>
      <c r="FS52" s="24"/>
      <c r="FT52" s="24"/>
      <c r="FU52" s="24"/>
      <c r="FV52" s="24"/>
      <c r="FW52" s="24"/>
      <c r="FX52" s="24"/>
      <c r="FY52" s="24"/>
      <c r="FZ52" s="24"/>
      <c r="GA52" s="24"/>
      <c r="GB52" s="24"/>
      <c r="GC52" s="24"/>
      <c r="GD52" s="24"/>
      <c r="GE52" s="24"/>
      <c r="GF52" s="24"/>
      <c r="GG52" s="24"/>
      <c r="GH52" s="24"/>
      <c r="GI52" s="24"/>
      <c r="GJ52" s="24"/>
      <c r="GK52" s="24"/>
      <c r="GL52" s="24"/>
      <c r="GM52" s="24"/>
      <c r="GN52" s="24"/>
      <c r="GO52" s="24"/>
      <c r="GP52" s="24"/>
      <c r="GQ52" s="24"/>
      <c r="GR52" s="24"/>
      <c r="GS52" s="24"/>
      <c r="GT52" s="24"/>
      <c r="GU52" s="24"/>
      <c r="GV52" s="24"/>
      <c r="GW52" s="24"/>
      <c r="GX52" s="24"/>
      <c r="GY52" s="24"/>
      <c r="GZ52" s="24"/>
      <c r="HA52" s="24"/>
      <c r="HB52" s="24"/>
      <c r="HC52" s="24"/>
      <c r="HD52" s="24"/>
      <c r="HE52" s="24"/>
      <c r="HF52" s="24"/>
      <c r="HG52" s="24"/>
      <c r="HH52" s="24"/>
      <c r="HI52" s="24"/>
      <c r="HJ52" s="24"/>
      <c r="HK52" s="24"/>
      <c r="HL52" s="24"/>
      <c r="HM52" s="24"/>
      <c r="HN52" s="24"/>
      <c r="HO52" s="24"/>
      <c r="HP52" s="24"/>
      <c r="HQ52" s="24"/>
      <c r="HR52" s="24"/>
      <c r="HS52" s="24"/>
      <c r="HT52" s="24"/>
      <c r="HU52" s="24"/>
      <c r="HV52" s="24"/>
      <c r="HW52" s="24"/>
      <c r="HX52" s="24"/>
      <c r="HY52" s="24"/>
      <c r="HZ52" s="24"/>
      <c r="IA52" s="24"/>
      <c r="IB52" s="24"/>
      <c r="IC52" s="24"/>
      <c r="ID52" s="24"/>
      <c r="IE52" s="24"/>
      <c r="IF52" s="24"/>
      <c r="IG52" s="24"/>
      <c r="IH52" s="24"/>
      <c r="II52" s="24"/>
      <c r="IJ52" s="24"/>
      <c r="IK52" s="24"/>
      <c r="IL52" s="24"/>
      <c r="IM52" s="24"/>
      <c r="IN52" s="24"/>
      <c r="IO52" s="24"/>
      <c r="IP52" s="24"/>
      <c r="IQ52" s="24"/>
    </row>
    <row r="53" spans="1:251">
      <c r="A53" s="46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  <c r="AP53" s="24"/>
      <c r="AQ53" s="24"/>
      <c r="AR53" s="24"/>
      <c r="AS53" s="24"/>
      <c r="AT53" s="24"/>
      <c r="AU53" s="24"/>
      <c r="AV53" s="24"/>
      <c r="AW53" s="24"/>
      <c r="AX53" s="24"/>
      <c r="AY53" s="24"/>
      <c r="AZ53" s="24"/>
      <c r="BA53" s="24"/>
      <c r="BB53" s="24"/>
      <c r="BC53" s="24"/>
      <c r="BD53" s="24"/>
      <c r="BE53" s="24"/>
      <c r="BF53" s="24"/>
      <c r="BG53" s="24"/>
      <c r="BH53" s="24"/>
      <c r="BI53" s="24"/>
      <c r="BJ53" s="24"/>
      <c r="BK53" s="24"/>
      <c r="BL53" s="24"/>
      <c r="BM53" s="24"/>
      <c r="BN53" s="24"/>
      <c r="BO53" s="24"/>
      <c r="BP53" s="24"/>
      <c r="BQ53" s="24"/>
      <c r="BR53" s="24"/>
      <c r="BS53" s="24"/>
      <c r="BT53" s="24"/>
      <c r="BU53" s="24"/>
      <c r="BV53" s="24"/>
      <c r="BW53" s="24"/>
      <c r="BX53" s="24"/>
      <c r="BY53" s="24"/>
      <c r="BZ53" s="24"/>
      <c r="CA53" s="24"/>
      <c r="CB53" s="24"/>
      <c r="CC53" s="24"/>
      <c r="CD53" s="24"/>
      <c r="CE53" s="24"/>
      <c r="CF53" s="24"/>
      <c r="CG53" s="24"/>
      <c r="CH53" s="24"/>
      <c r="CI53" s="24"/>
      <c r="CJ53" s="24"/>
      <c r="CK53" s="24"/>
      <c r="CL53" s="24"/>
      <c r="CM53" s="24"/>
      <c r="CN53" s="24"/>
      <c r="CO53" s="24"/>
      <c r="CP53" s="24"/>
      <c r="CQ53" s="24"/>
      <c r="CR53" s="24"/>
      <c r="CS53" s="24"/>
      <c r="CT53" s="24"/>
      <c r="CU53" s="24"/>
      <c r="CV53" s="24"/>
      <c r="CW53" s="24"/>
      <c r="CX53" s="24"/>
      <c r="CY53" s="24"/>
      <c r="CZ53" s="24"/>
      <c r="DA53" s="24"/>
      <c r="DB53" s="24"/>
      <c r="DC53" s="24"/>
      <c r="DD53" s="24"/>
      <c r="DE53" s="24"/>
      <c r="DF53" s="24"/>
      <c r="DG53" s="24"/>
      <c r="DH53" s="24"/>
      <c r="DI53" s="24"/>
      <c r="DJ53" s="24"/>
      <c r="DK53" s="24"/>
      <c r="DL53" s="24"/>
      <c r="DM53" s="24"/>
      <c r="DN53" s="24"/>
      <c r="DO53" s="24"/>
      <c r="DP53" s="24"/>
      <c r="DQ53" s="24"/>
      <c r="DR53" s="24"/>
      <c r="DS53" s="24"/>
      <c r="DT53" s="24"/>
      <c r="DU53" s="24"/>
      <c r="DV53" s="24"/>
      <c r="DW53" s="24"/>
      <c r="DX53" s="24"/>
      <c r="DY53" s="24"/>
      <c r="DZ53" s="24"/>
      <c r="EA53" s="24"/>
      <c r="EB53" s="24"/>
      <c r="EC53" s="24"/>
      <c r="ED53" s="24"/>
      <c r="EE53" s="24"/>
      <c r="EF53" s="24"/>
      <c r="EG53" s="24"/>
      <c r="EH53" s="24"/>
      <c r="EI53" s="24"/>
      <c r="EJ53" s="24"/>
      <c r="EK53" s="24"/>
      <c r="EL53" s="24"/>
      <c r="EM53" s="24"/>
      <c r="EN53" s="24"/>
      <c r="EO53" s="24"/>
      <c r="EP53" s="24"/>
      <c r="EQ53" s="24"/>
      <c r="ER53" s="24"/>
      <c r="ES53" s="24"/>
      <c r="ET53" s="24"/>
      <c r="EU53" s="24"/>
      <c r="EV53" s="24"/>
      <c r="EW53" s="24"/>
      <c r="EX53" s="24"/>
      <c r="EY53" s="24"/>
      <c r="EZ53" s="24"/>
      <c r="FA53" s="24"/>
      <c r="FB53" s="24"/>
      <c r="FC53" s="24"/>
      <c r="FD53" s="24"/>
      <c r="FE53" s="24"/>
      <c r="FF53" s="24"/>
      <c r="FG53" s="24"/>
      <c r="FH53" s="24"/>
      <c r="FI53" s="24"/>
      <c r="FJ53" s="24"/>
      <c r="FK53" s="24"/>
      <c r="FL53" s="24"/>
      <c r="FM53" s="24"/>
      <c r="FN53" s="24"/>
      <c r="FO53" s="24"/>
      <c r="FP53" s="24"/>
      <c r="FQ53" s="24"/>
      <c r="FR53" s="24"/>
      <c r="FS53" s="24"/>
      <c r="FT53" s="24"/>
      <c r="FU53" s="24"/>
      <c r="FV53" s="24"/>
      <c r="FW53" s="24"/>
      <c r="FX53" s="24"/>
      <c r="FY53" s="24"/>
      <c r="FZ53" s="24"/>
      <c r="GA53" s="24"/>
      <c r="GB53" s="24"/>
      <c r="GC53" s="24"/>
      <c r="GD53" s="24"/>
      <c r="GE53" s="24"/>
      <c r="GF53" s="24"/>
      <c r="GG53" s="24"/>
      <c r="GH53" s="24"/>
      <c r="GI53" s="24"/>
      <c r="GJ53" s="24"/>
      <c r="GK53" s="24"/>
      <c r="GL53" s="24"/>
      <c r="GM53" s="24"/>
      <c r="GN53" s="24"/>
      <c r="GO53" s="24"/>
      <c r="GP53" s="24"/>
      <c r="GQ53" s="24"/>
      <c r="GR53" s="24"/>
      <c r="GS53" s="24"/>
      <c r="GT53" s="24"/>
      <c r="GU53" s="24"/>
      <c r="GV53" s="24"/>
      <c r="GW53" s="24"/>
      <c r="GX53" s="24"/>
      <c r="GY53" s="24"/>
      <c r="GZ53" s="24"/>
      <c r="HA53" s="24"/>
      <c r="HB53" s="24"/>
      <c r="HC53" s="24"/>
      <c r="HD53" s="24"/>
      <c r="HE53" s="24"/>
      <c r="HF53" s="24"/>
      <c r="HG53" s="24"/>
      <c r="HH53" s="24"/>
      <c r="HI53" s="24"/>
      <c r="HJ53" s="24"/>
      <c r="HK53" s="24"/>
      <c r="HL53" s="24"/>
      <c r="HM53" s="24"/>
      <c r="HN53" s="24"/>
      <c r="HO53" s="24"/>
      <c r="HP53" s="24"/>
      <c r="HQ53" s="24"/>
      <c r="HR53" s="24"/>
      <c r="HS53" s="24"/>
      <c r="HT53" s="24"/>
      <c r="HU53" s="24"/>
      <c r="HV53" s="24"/>
      <c r="HW53" s="24"/>
      <c r="HX53" s="24"/>
      <c r="HY53" s="24"/>
      <c r="HZ53" s="24"/>
      <c r="IA53" s="24"/>
      <c r="IB53" s="24"/>
      <c r="IC53" s="24"/>
      <c r="ID53" s="24"/>
      <c r="IE53" s="24"/>
      <c r="IF53" s="24"/>
      <c r="IG53" s="24"/>
      <c r="IH53" s="24"/>
      <c r="II53" s="24"/>
      <c r="IJ53" s="24"/>
      <c r="IK53" s="24"/>
      <c r="IL53" s="24"/>
      <c r="IM53" s="24"/>
      <c r="IN53" s="24"/>
      <c r="IO53" s="24"/>
      <c r="IP53" s="24"/>
      <c r="IQ53" s="24"/>
    </row>
  </sheetData>
  <mergeCells count="10">
    <mergeCell ref="D39:F39"/>
    <mergeCell ref="L39:O39"/>
    <mergeCell ref="D40:F40"/>
    <mergeCell ref="L40:O40"/>
    <mergeCell ref="A5:A6"/>
    <mergeCell ref="B5:B6"/>
    <mergeCell ref="C5:C6"/>
    <mergeCell ref="D5:O5"/>
    <mergeCell ref="D34:F34"/>
    <mergeCell ref="L34:O34"/>
  </mergeCells>
  <pageMargins left="0.39370078740157483" right="0.23622047244094491" top="0.74803149606299213" bottom="0.74803149606299213" header="0.31496062992125984" footer="0.31496062992125984"/>
  <pageSetup scale="76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II115"/>
  <sheetViews>
    <sheetView workbookViewId="0"/>
  </sheetViews>
  <sheetFormatPr baseColWidth="10" defaultRowHeight="15"/>
  <cols>
    <col min="1" max="1" width="8.140625" style="81" bestFit="1" customWidth="1"/>
    <col min="2" max="2" width="37.5703125" style="81" customWidth="1"/>
    <col min="3" max="3" width="10.28515625" style="81" bestFit="1" customWidth="1"/>
    <col min="4" max="7" width="9.28515625" style="122" bestFit="1" customWidth="1"/>
    <col min="8" max="8" width="10.5703125" style="122" customWidth="1"/>
    <col min="9" max="9" width="9.5703125" style="122" customWidth="1"/>
    <col min="10" max="11" width="9.28515625" style="122" bestFit="1" customWidth="1"/>
    <col min="12" max="12" width="10.42578125" style="122" bestFit="1" customWidth="1"/>
    <col min="13" max="13" width="9.28515625" style="122" bestFit="1" customWidth="1"/>
    <col min="14" max="14" width="9.7109375" style="122" bestFit="1" customWidth="1"/>
    <col min="15" max="15" width="9.28515625" style="122" bestFit="1" customWidth="1"/>
    <col min="17" max="17" width="11.42578125" style="100"/>
  </cols>
  <sheetData>
    <row r="1" spans="1:243" ht="18">
      <c r="A1" s="1"/>
      <c r="C1" s="1"/>
      <c r="D1" s="2"/>
      <c r="E1" s="2"/>
      <c r="F1"/>
      <c r="G1"/>
      <c r="H1" s="153"/>
      <c r="I1" s="153"/>
      <c r="J1" s="13"/>
      <c r="K1"/>
      <c r="L1" s="2"/>
      <c r="M1" s="4"/>
      <c r="N1" s="4"/>
      <c r="O1" s="4"/>
      <c r="Q1"/>
    </row>
    <row r="2" spans="1:243" ht="45">
      <c r="A2" s="1"/>
      <c r="C2"/>
      <c r="D2" s="3" t="s">
        <v>138</v>
      </c>
      <c r="E2"/>
      <c r="F2"/>
      <c r="G2"/>
      <c r="H2"/>
      <c r="I2"/>
      <c r="J2"/>
      <c r="K2" s="82"/>
      <c r="L2" s="83"/>
      <c r="M2" s="84"/>
      <c r="N2" s="84"/>
      <c r="O2" s="85"/>
      <c r="Q2"/>
    </row>
    <row r="3" spans="1:243" ht="18.75">
      <c r="A3" s="1"/>
      <c r="B3"/>
      <c r="C3"/>
      <c r="D3" s="86" t="s">
        <v>0</v>
      </c>
      <c r="E3"/>
      <c r="F3"/>
      <c r="G3"/>
      <c r="H3"/>
      <c r="I3"/>
      <c r="J3"/>
      <c r="K3" s="82"/>
      <c r="L3" s="87"/>
      <c r="M3" s="85"/>
      <c r="N3" s="154"/>
      <c r="O3" s="154"/>
      <c r="Q3"/>
    </row>
    <row r="4" spans="1:243">
      <c r="A4" s="6"/>
      <c r="B4" s="6"/>
      <c r="C4" s="88"/>
      <c r="D4" s="8"/>
      <c r="E4" s="8"/>
      <c r="F4" s="8"/>
      <c r="G4" s="8"/>
      <c r="H4" s="89"/>
      <c r="I4" s="89"/>
      <c r="J4" s="89"/>
      <c r="K4" s="89"/>
      <c r="L4" s="89"/>
      <c r="M4" s="89"/>
      <c r="N4" s="89"/>
      <c r="O4" s="89"/>
      <c r="Q4"/>
    </row>
    <row r="5" spans="1:243" ht="15" customHeight="1">
      <c r="A5" s="9"/>
      <c r="B5" s="2"/>
      <c r="C5" s="90"/>
      <c r="D5" s="11"/>
      <c r="E5" s="11"/>
      <c r="F5" s="11"/>
      <c r="G5" s="11"/>
      <c r="H5" s="91"/>
      <c r="I5" s="83"/>
      <c r="J5" s="82"/>
      <c r="K5" s="155"/>
      <c r="L5" s="155"/>
      <c r="M5" s="155"/>
      <c r="N5" s="155"/>
      <c r="O5" s="155"/>
      <c r="P5" s="48"/>
      <c r="Q5" s="92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</row>
    <row r="6" spans="1:243">
      <c r="A6" s="93"/>
      <c r="B6" s="94"/>
      <c r="C6" s="94"/>
      <c r="D6" s="95"/>
      <c r="E6" s="95"/>
      <c r="F6" s="95"/>
      <c r="G6" s="95"/>
      <c r="H6" s="95"/>
      <c r="I6" s="95"/>
      <c r="J6" s="96"/>
      <c r="K6" s="96"/>
      <c r="L6" s="96"/>
      <c r="M6" s="96"/>
      <c r="N6" s="96"/>
      <c r="O6" s="97"/>
      <c r="P6" s="61"/>
      <c r="Q6" s="98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  <c r="CL6" s="61"/>
      <c r="CM6" s="61"/>
      <c r="CN6" s="61"/>
      <c r="CO6" s="61"/>
      <c r="CP6" s="61"/>
      <c r="CQ6" s="61"/>
      <c r="CR6" s="61"/>
      <c r="CS6" s="61"/>
      <c r="CT6" s="61"/>
      <c r="CU6" s="61"/>
      <c r="CV6" s="61"/>
      <c r="CW6" s="61"/>
      <c r="CX6" s="61"/>
      <c r="CY6" s="61"/>
      <c r="CZ6" s="61"/>
      <c r="DA6" s="61"/>
      <c r="DB6" s="61"/>
      <c r="DC6" s="61"/>
      <c r="DD6" s="61"/>
      <c r="DE6" s="61"/>
      <c r="DF6" s="61"/>
      <c r="DG6" s="61"/>
      <c r="DH6" s="61"/>
      <c r="DI6" s="61"/>
      <c r="DJ6" s="61"/>
      <c r="DK6" s="61"/>
      <c r="DL6" s="61"/>
      <c r="DM6" s="61"/>
      <c r="DN6" s="61"/>
      <c r="DO6" s="61"/>
      <c r="DP6" s="61"/>
      <c r="DQ6" s="61"/>
      <c r="DR6" s="61"/>
      <c r="DS6" s="61"/>
      <c r="DT6" s="61"/>
      <c r="DU6" s="61"/>
      <c r="DV6" s="61"/>
      <c r="DW6" s="61"/>
      <c r="DX6" s="61"/>
      <c r="DY6" s="61"/>
      <c r="DZ6" s="61"/>
      <c r="EA6" s="61"/>
      <c r="EB6" s="61"/>
      <c r="EC6" s="61"/>
      <c r="ED6" s="61"/>
      <c r="EE6" s="61"/>
      <c r="EF6" s="61"/>
      <c r="EG6" s="61"/>
      <c r="EH6" s="61"/>
      <c r="EI6" s="61"/>
      <c r="EJ6" s="61"/>
      <c r="EK6" s="61"/>
      <c r="EL6" s="61"/>
      <c r="EM6" s="61"/>
      <c r="EN6" s="61"/>
      <c r="EO6" s="61"/>
      <c r="EP6" s="61"/>
      <c r="EQ6" s="61"/>
      <c r="ER6" s="61"/>
      <c r="ES6" s="61"/>
      <c r="ET6" s="61"/>
      <c r="EU6" s="61"/>
      <c r="EV6" s="61"/>
      <c r="EW6" s="61"/>
      <c r="EX6" s="61"/>
      <c r="EY6" s="61"/>
      <c r="EZ6" s="61"/>
      <c r="FA6" s="61"/>
      <c r="FB6" s="61"/>
      <c r="FC6" s="61"/>
      <c r="FD6" s="61"/>
      <c r="FE6" s="61"/>
      <c r="FF6" s="61"/>
      <c r="FG6" s="61"/>
      <c r="FH6" s="61"/>
      <c r="FI6" s="61"/>
      <c r="FJ6" s="61"/>
      <c r="FK6" s="61"/>
      <c r="FL6" s="61"/>
      <c r="FM6" s="61"/>
      <c r="FN6" s="61"/>
      <c r="FO6" s="61"/>
      <c r="FP6" s="61"/>
      <c r="FQ6" s="61"/>
      <c r="FR6" s="61"/>
      <c r="FS6" s="61"/>
      <c r="FT6" s="61"/>
      <c r="FU6" s="61"/>
      <c r="FV6" s="61"/>
      <c r="FW6" s="61"/>
      <c r="FX6" s="61"/>
      <c r="FY6" s="61"/>
      <c r="FZ6" s="61"/>
      <c r="GA6" s="61"/>
      <c r="GB6" s="61"/>
      <c r="GC6" s="61"/>
      <c r="GD6" s="61"/>
      <c r="GE6" s="61"/>
      <c r="GF6" s="61"/>
      <c r="GG6" s="61"/>
      <c r="GH6" s="61"/>
      <c r="GI6" s="61"/>
      <c r="GJ6" s="61"/>
      <c r="GK6" s="61"/>
      <c r="GL6" s="61"/>
      <c r="GM6" s="61"/>
      <c r="GN6" s="61"/>
      <c r="GO6" s="61"/>
      <c r="GP6" s="61"/>
      <c r="GQ6" s="61"/>
      <c r="GR6" s="61"/>
      <c r="GS6" s="61"/>
      <c r="GT6" s="61"/>
      <c r="GU6" s="61"/>
      <c r="GV6" s="61"/>
      <c r="GW6" s="61"/>
      <c r="GX6" s="61"/>
      <c r="GY6" s="61"/>
      <c r="GZ6" s="61"/>
      <c r="HA6" s="61"/>
      <c r="HB6" s="61"/>
      <c r="HC6" s="61"/>
      <c r="HD6" s="61"/>
      <c r="HE6" s="61"/>
      <c r="HF6" s="61"/>
      <c r="HG6" s="61"/>
      <c r="HH6" s="61"/>
      <c r="HI6" s="61"/>
      <c r="HJ6" s="61"/>
      <c r="HK6" s="61"/>
      <c r="HL6" s="61"/>
      <c r="HM6" s="61"/>
      <c r="HN6" s="61"/>
      <c r="HO6" s="61"/>
      <c r="HP6" s="61"/>
      <c r="HQ6" s="61"/>
      <c r="HR6" s="61"/>
      <c r="HS6" s="61"/>
      <c r="HT6" s="61"/>
      <c r="HU6" s="61"/>
      <c r="HV6" s="61"/>
      <c r="HW6" s="61"/>
      <c r="HX6" s="61"/>
      <c r="HY6" s="61"/>
      <c r="HZ6" s="61"/>
      <c r="IA6" s="61"/>
      <c r="IB6" s="61"/>
      <c r="IC6" s="61"/>
      <c r="ID6" s="61"/>
      <c r="IE6" s="61"/>
      <c r="IF6" s="61"/>
      <c r="IG6" s="61"/>
      <c r="IH6" s="61"/>
      <c r="II6" s="61"/>
    </row>
    <row r="7" spans="1:243">
      <c r="A7" s="156" t="s">
        <v>39</v>
      </c>
      <c r="B7" s="158" t="s">
        <v>50</v>
      </c>
      <c r="C7" s="60" t="s">
        <v>51</v>
      </c>
      <c r="D7" s="160" t="s">
        <v>52</v>
      </c>
      <c r="E7" s="161"/>
      <c r="F7" s="161"/>
      <c r="G7" s="161"/>
      <c r="H7" s="161"/>
      <c r="I7" s="161"/>
      <c r="J7" s="161"/>
      <c r="K7" s="161"/>
      <c r="L7" s="161"/>
      <c r="M7" s="161"/>
      <c r="N7" s="161"/>
      <c r="O7" s="162"/>
      <c r="P7" s="99"/>
    </row>
    <row r="8" spans="1:243">
      <c r="A8" s="157"/>
      <c r="B8" s="159"/>
      <c r="C8" s="101" t="s">
        <v>53</v>
      </c>
      <c r="D8" s="102" t="s">
        <v>2</v>
      </c>
      <c r="E8" s="102" t="s">
        <v>3</v>
      </c>
      <c r="F8" s="102" t="s">
        <v>4</v>
      </c>
      <c r="G8" s="102" t="s">
        <v>5</v>
      </c>
      <c r="H8" s="102" t="s">
        <v>6</v>
      </c>
      <c r="I8" s="102" t="s">
        <v>7</v>
      </c>
      <c r="J8" s="102" t="s">
        <v>8</v>
      </c>
      <c r="K8" s="102" t="s">
        <v>9</v>
      </c>
      <c r="L8" s="102" t="s">
        <v>10</v>
      </c>
      <c r="M8" s="102" t="s">
        <v>11</v>
      </c>
      <c r="N8" s="102" t="s">
        <v>12</v>
      </c>
      <c r="O8" s="103" t="s">
        <v>13</v>
      </c>
      <c r="P8" s="99"/>
      <c r="R8" s="2"/>
    </row>
    <row r="9" spans="1:243">
      <c r="A9" s="104">
        <v>1131</v>
      </c>
      <c r="B9" s="105" t="s">
        <v>54</v>
      </c>
      <c r="C9" s="107">
        <f>SUM(D9:O9)</f>
        <v>12204090</v>
      </c>
      <c r="D9" s="107">
        <v>1040200</v>
      </c>
      <c r="E9" s="107">
        <v>1040200</v>
      </c>
      <c r="F9" s="107">
        <v>1040200</v>
      </c>
      <c r="G9" s="107">
        <v>1040200</v>
      </c>
      <c r="H9" s="107">
        <v>1040200</v>
      </c>
      <c r="I9" s="107">
        <v>1040200</v>
      </c>
      <c r="J9" s="107">
        <v>993815</v>
      </c>
      <c r="K9" s="107">
        <v>993815</v>
      </c>
      <c r="L9" s="107">
        <v>993815</v>
      </c>
      <c r="M9" s="107">
        <v>993815</v>
      </c>
      <c r="N9" s="107">
        <v>993815</v>
      </c>
      <c r="O9" s="107">
        <v>993815</v>
      </c>
      <c r="P9" s="99"/>
    </row>
    <row r="10" spans="1:243">
      <c r="A10" s="104">
        <v>1221</v>
      </c>
      <c r="B10" s="108" t="s">
        <v>55</v>
      </c>
      <c r="C10" s="107">
        <f>SUM(D10:O10)</f>
        <v>500</v>
      </c>
      <c r="D10" s="107">
        <v>500</v>
      </c>
      <c r="E10" s="107">
        <v>0</v>
      </c>
      <c r="F10" s="107">
        <v>0</v>
      </c>
      <c r="G10" s="107">
        <v>0</v>
      </c>
      <c r="H10" s="106">
        <v>0</v>
      </c>
      <c r="I10" s="106">
        <v>0</v>
      </c>
      <c r="J10" s="106">
        <v>0</v>
      </c>
      <c r="K10" s="106">
        <v>0</v>
      </c>
      <c r="L10" s="106">
        <v>0</v>
      </c>
      <c r="M10" s="106">
        <v>0</v>
      </c>
      <c r="N10" s="106">
        <v>0</v>
      </c>
      <c r="O10" s="106">
        <v>0</v>
      </c>
      <c r="P10" s="99"/>
    </row>
    <row r="11" spans="1:243">
      <c r="A11" s="104">
        <v>1231</v>
      </c>
      <c r="B11" s="105" t="s">
        <v>56</v>
      </c>
      <c r="C11" s="107">
        <f>SUM(D11:O11)</f>
        <v>3000</v>
      </c>
      <c r="D11" s="107">
        <v>0</v>
      </c>
      <c r="E11" s="107">
        <v>0</v>
      </c>
      <c r="F11" s="107">
        <v>0</v>
      </c>
      <c r="G11" s="107">
        <v>0</v>
      </c>
      <c r="H11" s="106">
        <v>0</v>
      </c>
      <c r="I11" s="106">
        <v>0</v>
      </c>
      <c r="J11" s="106">
        <v>0</v>
      </c>
      <c r="K11" s="106">
        <v>3000</v>
      </c>
      <c r="L11" s="106">
        <v>0</v>
      </c>
      <c r="M11" s="106">
        <v>0</v>
      </c>
      <c r="N11" s="106">
        <v>0</v>
      </c>
      <c r="O11" s="106">
        <v>0</v>
      </c>
      <c r="P11" s="99"/>
    </row>
    <row r="12" spans="1:243" ht="24">
      <c r="A12" s="104">
        <v>1311</v>
      </c>
      <c r="B12" s="105" t="s">
        <v>57</v>
      </c>
      <c r="C12" s="107">
        <f>SUM(D12:O12)</f>
        <v>285900</v>
      </c>
      <c r="D12" s="107">
        <v>24700</v>
      </c>
      <c r="E12" s="107">
        <v>24700</v>
      </c>
      <c r="F12" s="107">
        <v>24700</v>
      </c>
      <c r="G12" s="107">
        <v>24700</v>
      </c>
      <c r="H12" s="107">
        <v>24700</v>
      </c>
      <c r="I12" s="107">
        <v>24700</v>
      </c>
      <c r="J12" s="107">
        <v>22950</v>
      </c>
      <c r="K12" s="107">
        <v>22950</v>
      </c>
      <c r="L12" s="107">
        <v>22950</v>
      </c>
      <c r="M12" s="107">
        <v>22950</v>
      </c>
      <c r="N12" s="107">
        <v>22950</v>
      </c>
      <c r="O12" s="107">
        <v>22950</v>
      </c>
      <c r="P12" s="99"/>
    </row>
    <row r="13" spans="1:243">
      <c r="A13" s="104">
        <v>1321</v>
      </c>
      <c r="B13" s="105" t="s">
        <v>58</v>
      </c>
      <c r="C13" s="107">
        <f t="shared" ref="C13:C29" si="0">SUM(D13:O13)</f>
        <v>285000</v>
      </c>
      <c r="D13" s="107">
        <v>10000</v>
      </c>
      <c r="E13" s="107">
        <v>10000</v>
      </c>
      <c r="F13" s="107">
        <v>10000</v>
      </c>
      <c r="G13" s="107">
        <v>10000</v>
      </c>
      <c r="H13" s="107">
        <v>10000</v>
      </c>
      <c r="I13" s="107">
        <v>10000</v>
      </c>
      <c r="J13" s="107">
        <v>10000</v>
      </c>
      <c r="K13" s="106">
        <v>175000</v>
      </c>
      <c r="L13" s="106">
        <v>10000</v>
      </c>
      <c r="M13" s="106">
        <v>10000</v>
      </c>
      <c r="N13" s="106">
        <v>10000</v>
      </c>
      <c r="O13" s="106">
        <v>10000</v>
      </c>
      <c r="P13" s="99"/>
    </row>
    <row r="14" spans="1:243">
      <c r="A14" s="104">
        <v>1322</v>
      </c>
      <c r="B14" s="105" t="s">
        <v>59</v>
      </c>
      <c r="C14" s="107">
        <f t="shared" si="0"/>
        <v>1696347.69</v>
      </c>
      <c r="D14" s="107">
        <v>0</v>
      </c>
      <c r="E14" s="107">
        <v>0</v>
      </c>
      <c r="F14" s="107">
        <v>365000</v>
      </c>
      <c r="G14" s="107">
        <v>0</v>
      </c>
      <c r="H14" s="106">
        <v>0</v>
      </c>
      <c r="I14" s="106">
        <v>0</v>
      </c>
      <c r="J14" s="106">
        <v>0</v>
      </c>
      <c r="K14" s="106">
        <v>0</v>
      </c>
      <c r="L14" s="106">
        <v>0</v>
      </c>
      <c r="M14" s="106">
        <v>0</v>
      </c>
      <c r="N14" s="106">
        <v>0</v>
      </c>
      <c r="O14" s="106">
        <f>1370000-38652.31</f>
        <v>1331347.69</v>
      </c>
      <c r="P14" s="99"/>
    </row>
    <row r="15" spans="1:243">
      <c r="A15" s="104">
        <v>1331</v>
      </c>
      <c r="B15" s="105" t="s">
        <v>60</v>
      </c>
      <c r="C15" s="107">
        <f t="shared" si="0"/>
        <v>212500</v>
      </c>
      <c r="D15" s="107">
        <v>25500</v>
      </c>
      <c r="E15" s="107">
        <v>15000</v>
      </c>
      <c r="F15" s="107">
        <v>27000</v>
      </c>
      <c r="G15" s="107">
        <v>15000</v>
      </c>
      <c r="H15" s="106">
        <v>15000</v>
      </c>
      <c r="I15" s="106">
        <v>15000</v>
      </c>
      <c r="J15" s="106">
        <v>15000</v>
      </c>
      <c r="K15" s="106">
        <v>15000</v>
      </c>
      <c r="L15" s="106">
        <v>15000</v>
      </c>
      <c r="M15" s="106">
        <v>15000</v>
      </c>
      <c r="N15" s="106">
        <v>15000</v>
      </c>
      <c r="O15" s="106">
        <v>25000</v>
      </c>
      <c r="P15" s="99"/>
    </row>
    <row r="16" spans="1:243" ht="24">
      <c r="A16" s="104">
        <v>1411</v>
      </c>
      <c r="B16" s="105" t="s">
        <v>61</v>
      </c>
      <c r="C16" s="107">
        <f t="shared" si="0"/>
        <v>896160</v>
      </c>
      <c r="D16" s="107">
        <v>76500</v>
      </c>
      <c r="E16" s="107">
        <v>76500</v>
      </c>
      <c r="F16" s="107">
        <v>76500</v>
      </c>
      <c r="G16" s="107">
        <v>76500</v>
      </c>
      <c r="H16" s="107">
        <v>76500</v>
      </c>
      <c r="I16" s="107">
        <v>76500</v>
      </c>
      <c r="J16" s="107">
        <f t="shared" ref="J16:O16" si="1">76500-3640</f>
        <v>72860</v>
      </c>
      <c r="K16" s="107">
        <f t="shared" si="1"/>
        <v>72860</v>
      </c>
      <c r="L16" s="107">
        <f t="shared" si="1"/>
        <v>72860</v>
      </c>
      <c r="M16" s="107">
        <f t="shared" si="1"/>
        <v>72860</v>
      </c>
      <c r="N16" s="107">
        <f t="shared" si="1"/>
        <v>72860</v>
      </c>
      <c r="O16" s="107">
        <f t="shared" si="1"/>
        <v>72860</v>
      </c>
      <c r="P16" s="99"/>
    </row>
    <row r="17" spans="1:243">
      <c r="A17" s="104">
        <v>1421</v>
      </c>
      <c r="B17" s="105" t="s">
        <v>62</v>
      </c>
      <c r="C17" s="107">
        <f t="shared" si="0"/>
        <v>366660</v>
      </c>
      <c r="D17" s="107">
        <v>31250</v>
      </c>
      <c r="E17" s="107">
        <v>31250</v>
      </c>
      <c r="F17" s="107">
        <v>31250</v>
      </c>
      <c r="G17" s="107">
        <v>31250</v>
      </c>
      <c r="H17" s="107">
        <v>31250</v>
      </c>
      <c r="I17" s="107">
        <v>31250</v>
      </c>
      <c r="J17" s="107">
        <v>29860</v>
      </c>
      <c r="K17" s="107">
        <v>29860</v>
      </c>
      <c r="L17" s="107">
        <v>29860</v>
      </c>
      <c r="M17" s="107">
        <v>29860</v>
      </c>
      <c r="N17" s="107">
        <v>29860</v>
      </c>
      <c r="O17" s="107">
        <v>29860</v>
      </c>
      <c r="P17" s="99"/>
    </row>
    <row r="18" spans="1:243">
      <c r="A18" s="104">
        <v>1431</v>
      </c>
      <c r="B18" s="105" t="s">
        <v>63</v>
      </c>
      <c r="C18" s="107">
        <f t="shared" si="0"/>
        <v>1833000</v>
      </c>
      <c r="D18" s="107">
        <v>156200</v>
      </c>
      <c r="E18" s="107">
        <v>156200</v>
      </c>
      <c r="F18" s="107">
        <v>156200</v>
      </c>
      <c r="G18" s="107">
        <v>156200</v>
      </c>
      <c r="H18" s="107">
        <v>156200</v>
      </c>
      <c r="I18" s="107">
        <v>156200</v>
      </c>
      <c r="J18" s="107">
        <v>149300</v>
      </c>
      <c r="K18" s="107">
        <v>149300</v>
      </c>
      <c r="L18" s="107">
        <v>149300</v>
      </c>
      <c r="M18" s="107">
        <v>149300</v>
      </c>
      <c r="N18" s="107">
        <v>149300</v>
      </c>
      <c r="O18" s="107">
        <v>149300</v>
      </c>
      <c r="P18" s="99"/>
    </row>
    <row r="19" spans="1:243" ht="24">
      <c r="A19" s="104">
        <v>1432</v>
      </c>
      <c r="B19" s="105" t="s">
        <v>64</v>
      </c>
      <c r="C19" s="107">
        <f t="shared" si="0"/>
        <v>246600</v>
      </c>
      <c r="D19" s="107">
        <v>21000</v>
      </c>
      <c r="E19" s="107">
        <v>21000</v>
      </c>
      <c r="F19" s="107">
        <v>21000</v>
      </c>
      <c r="G19" s="107">
        <v>21000</v>
      </c>
      <c r="H19" s="107">
        <v>21000</v>
      </c>
      <c r="I19" s="107">
        <v>21000</v>
      </c>
      <c r="J19" s="107">
        <v>20100</v>
      </c>
      <c r="K19" s="107">
        <v>20100</v>
      </c>
      <c r="L19" s="107">
        <v>20100</v>
      </c>
      <c r="M19" s="107">
        <v>20100</v>
      </c>
      <c r="N19" s="107">
        <v>20100</v>
      </c>
      <c r="O19" s="107">
        <v>20100</v>
      </c>
      <c r="P19" s="109"/>
      <c r="Q19" s="110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1"/>
      <c r="AQ19" s="111"/>
      <c r="AR19" s="111"/>
      <c r="AS19" s="111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111"/>
      <c r="BE19" s="111"/>
      <c r="BF19" s="111"/>
      <c r="BG19" s="111"/>
      <c r="BH19" s="111"/>
      <c r="BI19" s="111"/>
      <c r="BJ19" s="111"/>
      <c r="BK19" s="111"/>
      <c r="BL19" s="111"/>
      <c r="BM19" s="111"/>
      <c r="BN19" s="111"/>
      <c r="BO19" s="111"/>
      <c r="BP19" s="111"/>
      <c r="BQ19" s="111"/>
      <c r="BR19" s="111"/>
      <c r="BS19" s="111"/>
      <c r="BT19" s="111"/>
      <c r="BU19" s="111"/>
      <c r="BV19" s="111"/>
      <c r="BW19" s="111"/>
      <c r="BX19" s="111"/>
      <c r="BY19" s="111"/>
      <c r="BZ19" s="111"/>
      <c r="CA19" s="111"/>
      <c r="CB19" s="111"/>
      <c r="CC19" s="111"/>
      <c r="CD19" s="111"/>
      <c r="CE19" s="111"/>
      <c r="CF19" s="111"/>
      <c r="CG19" s="111"/>
      <c r="CH19" s="111"/>
      <c r="CI19" s="111"/>
      <c r="CJ19" s="111"/>
      <c r="CK19" s="111"/>
      <c r="CL19" s="111"/>
      <c r="CM19" s="111"/>
      <c r="CN19" s="111"/>
      <c r="CO19" s="111"/>
      <c r="CP19" s="111"/>
      <c r="CQ19" s="111"/>
      <c r="CR19" s="111"/>
      <c r="CS19" s="111"/>
      <c r="CT19" s="111"/>
      <c r="CU19" s="111"/>
      <c r="CV19" s="111"/>
      <c r="CW19" s="111"/>
      <c r="CX19" s="111"/>
      <c r="CY19" s="111"/>
      <c r="CZ19" s="111"/>
      <c r="DA19" s="111"/>
      <c r="DB19" s="111"/>
      <c r="DC19" s="111"/>
      <c r="DD19" s="111"/>
      <c r="DE19" s="111"/>
      <c r="DF19" s="111"/>
      <c r="DG19" s="111"/>
      <c r="DH19" s="111"/>
      <c r="DI19" s="111"/>
      <c r="DJ19" s="111"/>
      <c r="DK19" s="111"/>
      <c r="DL19" s="111"/>
      <c r="DM19" s="111"/>
      <c r="DN19" s="111"/>
      <c r="DO19" s="111"/>
      <c r="DP19" s="111"/>
      <c r="DQ19" s="111"/>
      <c r="DR19" s="111"/>
      <c r="DS19" s="111"/>
      <c r="DT19" s="111"/>
      <c r="DU19" s="111"/>
      <c r="DV19" s="111"/>
      <c r="DW19" s="111"/>
      <c r="DX19" s="111"/>
      <c r="DY19" s="111"/>
      <c r="DZ19" s="111"/>
      <c r="EA19" s="111"/>
      <c r="EB19" s="111"/>
      <c r="EC19" s="111"/>
      <c r="ED19" s="111"/>
      <c r="EE19" s="111"/>
      <c r="EF19" s="111"/>
      <c r="EG19" s="111"/>
      <c r="EH19" s="111"/>
      <c r="EI19" s="111"/>
      <c r="EJ19" s="111"/>
      <c r="EK19" s="111"/>
      <c r="EL19" s="111"/>
      <c r="EM19" s="111"/>
      <c r="EN19" s="111"/>
      <c r="EO19" s="111"/>
      <c r="EP19" s="111"/>
      <c r="EQ19" s="111"/>
      <c r="ER19" s="111"/>
      <c r="ES19" s="111"/>
      <c r="ET19" s="111"/>
      <c r="EU19" s="111"/>
      <c r="EV19" s="111"/>
      <c r="EW19" s="111"/>
      <c r="EX19" s="111"/>
      <c r="EY19" s="111"/>
      <c r="EZ19" s="111"/>
      <c r="FA19" s="111"/>
      <c r="FB19" s="111"/>
      <c r="FC19" s="111"/>
      <c r="FD19" s="111"/>
      <c r="FE19" s="111"/>
      <c r="FF19" s="111"/>
      <c r="FG19" s="111"/>
      <c r="FH19" s="111"/>
      <c r="FI19" s="111"/>
      <c r="FJ19" s="111"/>
      <c r="FK19" s="111"/>
      <c r="FL19" s="111"/>
      <c r="FM19" s="111"/>
      <c r="FN19" s="111"/>
      <c r="FO19" s="111"/>
      <c r="FP19" s="111"/>
      <c r="FQ19" s="111"/>
      <c r="FR19" s="111"/>
      <c r="FS19" s="111"/>
      <c r="FT19" s="111"/>
      <c r="FU19" s="111"/>
      <c r="FV19" s="111"/>
      <c r="FW19" s="111"/>
      <c r="FX19" s="111"/>
      <c r="FY19" s="111"/>
      <c r="FZ19" s="111"/>
      <c r="GA19" s="111"/>
      <c r="GB19" s="111"/>
      <c r="GC19" s="111"/>
      <c r="GD19" s="111"/>
      <c r="GE19" s="111"/>
      <c r="GF19" s="111"/>
      <c r="GG19" s="111"/>
      <c r="GH19" s="111"/>
      <c r="GI19" s="111"/>
      <c r="GJ19" s="111"/>
      <c r="GK19" s="111"/>
      <c r="GL19" s="111"/>
      <c r="GM19" s="111"/>
      <c r="GN19" s="111"/>
      <c r="GO19" s="111"/>
      <c r="GP19" s="111"/>
      <c r="GQ19" s="111"/>
      <c r="GR19" s="111"/>
      <c r="GS19" s="111"/>
      <c r="GT19" s="111"/>
      <c r="GU19" s="111"/>
      <c r="GV19" s="111"/>
      <c r="GW19" s="111"/>
      <c r="GX19" s="111"/>
      <c r="GY19" s="111"/>
      <c r="GZ19" s="111"/>
      <c r="HA19" s="111"/>
      <c r="HB19" s="111"/>
      <c r="HC19" s="111"/>
      <c r="HD19" s="111"/>
      <c r="HE19" s="111"/>
      <c r="HF19" s="111"/>
      <c r="HG19" s="111"/>
      <c r="HH19" s="111"/>
      <c r="HI19" s="111"/>
      <c r="HJ19" s="111"/>
      <c r="HK19" s="111"/>
      <c r="HL19" s="111"/>
      <c r="HM19" s="111"/>
      <c r="HN19" s="111"/>
      <c r="HO19" s="111"/>
      <c r="HP19" s="111"/>
      <c r="HQ19" s="111"/>
      <c r="HR19" s="111"/>
      <c r="HS19" s="111"/>
      <c r="HT19" s="111"/>
      <c r="HU19" s="111"/>
      <c r="HV19" s="111"/>
      <c r="HW19" s="111"/>
      <c r="HX19" s="111"/>
      <c r="HY19" s="111"/>
      <c r="HZ19" s="111"/>
      <c r="IA19" s="111"/>
      <c r="IB19" s="111"/>
      <c r="IC19" s="111"/>
      <c r="ID19" s="111"/>
      <c r="IE19" s="111"/>
      <c r="IF19" s="111"/>
      <c r="IG19" s="111"/>
      <c r="IH19" s="111"/>
      <c r="II19" s="111"/>
    </row>
    <row r="20" spans="1:243">
      <c r="A20" s="104">
        <v>1441</v>
      </c>
      <c r="B20" s="105" t="s">
        <v>65</v>
      </c>
      <c r="C20" s="107">
        <f t="shared" si="0"/>
        <v>157500</v>
      </c>
      <c r="D20" s="107">
        <v>0</v>
      </c>
      <c r="E20" s="107">
        <v>0</v>
      </c>
      <c r="F20" s="107">
        <v>52500</v>
      </c>
      <c r="G20" s="107">
        <v>0</v>
      </c>
      <c r="H20" s="106">
        <v>0</v>
      </c>
      <c r="I20" s="106">
        <v>0</v>
      </c>
      <c r="J20" s="106">
        <v>52500</v>
      </c>
      <c r="K20" s="106">
        <v>0</v>
      </c>
      <c r="L20" s="106">
        <v>0</v>
      </c>
      <c r="M20" s="106">
        <v>0</v>
      </c>
      <c r="N20" s="106">
        <v>52500</v>
      </c>
      <c r="O20" s="106">
        <v>0</v>
      </c>
      <c r="P20" s="109"/>
      <c r="Q20" s="110"/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111"/>
      <c r="BE20" s="111"/>
      <c r="BF20" s="111"/>
      <c r="BG20" s="111"/>
      <c r="BH20" s="111"/>
      <c r="BI20" s="111"/>
      <c r="BJ20" s="111"/>
      <c r="BK20" s="111"/>
      <c r="BL20" s="111"/>
      <c r="BM20" s="111"/>
      <c r="BN20" s="111"/>
      <c r="BO20" s="111"/>
      <c r="BP20" s="111"/>
      <c r="BQ20" s="111"/>
      <c r="BR20" s="111"/>
      <c r="BS20" s="111"/>
      <c r="BT20" s="111"/>
      <c r="BU20" s="111"/>
      <c r="BV20" s="111"/>
      <c r="BW20" s="111"/>
      <c r="BX20" s="111"/>
      <c r="BY20" s="111"/>
      <c r="BZ20" s="111"/>
      <c r="CA20" s="111"/>
      <c r="CB20" s="111"/>
      <c r="CC20" s="111"/>
      <c r="CD20" s="111"/>
      <c r="CE20" s="111"/>
      <c r="CF20" s="111"/>
      <c r="CG20" s="111"/>
      <c r="CH20" s="111"/>
      <c r="CI20" s="111"/>
      <c r="CJ20" s="111"/>
      <c r="CK20" s="111"/>
      <c r="CL20" s="111"/>
      <c r="CM20" s="111"/>
      <c r="CN20" s="111"/>
      <c r="CO20" s="111"/>
      <c r="CP20" s="111"/>
      <c r="CQ20" s="111"/>
      <c r="CR20" s="111"/>
      <c r="CS20" s="111"/>
      <c r="CT20" s="111"/>
      <c r="CU20" s="111"/>
      <c r="CV20" s="111"/>
      <c r="CW20" s="111"/>
      <c r="CX20" s="111"/>
      <c r="CY20" s="111"/>
      <c r="CZ20" s="111"/>
      <c r="DA20" s="111"/>
      <c r="DB20" s="111"/>
      <c r="DC20" s="111"/>
      <c r="DD20" s="111"/>
      <c r="DE20" s="111"/>
      <c r="DF20" s="111"/>
      <c r="DG20" s="111"/>
      <c r="DH20" s="111"/>
      <c r="DI20" s="111"/>
      <c r="DJ20" s="111"/>
      <c r="DK20" s="111"/>
      <c r="DL20" s="111"/>
      <c r="DM20" s="111"/>
      <c r="DN20" s="111"/>
      <c r="DO20" s="111"/>
      <c r="DP20" s="111"/>
      <c r="DQ20" s="111"/>
      <c r="DR20" s="111"/>
      <c r="DS20" s="111"/>
      <c r="DT20" s="111"/>
      <c r="DU20" s="111"/>
      <c r="DV20" s="111"/>
      <c r="DW20" s="111"/>
      <c r="DX20" s="111"/>
      <c r="DY20" s="111"/>
      <c r="DZ20" s="111"/>
      <c r="EA20" s="111"/>
      <c r="EB20" s="111"/>
      <c r="EC20" s="111"/>
      <c r="ED20" s="111"/>
      <c r="EE20" s="111"/>
      <c r="EF20" s="111"/>
      <c r="EG20" s="111"/>
      <c r="EH20" s="111"/>
      <c r="EI20" s="111"/>
      <c r="EJ20" s="111"/>
      <c r="EK20" s="111"/>
      <c r="EL20" s="111"/>
      <c r="EM20" s="111"/>
      <c r="EN20" s="111"/>
      <c r="EO20" s="111"/>
      <c r="EP20" s="111"/>
      <c r="EQ20" s="111"/>
      <c r="ER20" s="111"/>
      <c r="ES20" s="111"/>
      <c r="ET20" s="111"/>
      <c r="EU20" s="111"/>
      <c r="EV20" s="111"/>
      <c r="EW20" s="111"/>
      <c r="EX20" s="111"/>
      <c r="EY20" s="111"/>
      <c r="EZ20" s="111"/>
      <c r="FA20" s="111"/>
      <c r="FB20" s="111"/>
      <c r="FC20" s="111"/>
      <c r="FD20" s="111"/>
      <c r="FE20" s="111"/>
      <c r="FF20" s="111"/>
      <c r="FG20" s="111"/>
      <c r="FH20" s="111"/>
      <c r="FI20" s="111"/>
      <c r="FJ20" s="111"/>
      <c r="FK20" s="111"/>
      <c r="FL20" s="111"/>
      <c r="FM20" s="111"/>
      <c r="FN20" s="111"/>
      <c r="FO20" s="111"/>
      <c r="FP20" s="111"/>
      <c r="FQ20" s="111"/>
      <c r="FR20" s="111"/>
      <c r="FS20" s="111"/>
      <c r="FT20" s="111"/>
      <c r="FU20" s="111"/>
      <c r="FV20" s="111"/>
      <c r="FW20" s="111"/>
      <c r="FX20" s="111"/>
      <c r="FY20" s="111"/>
      <c r="FZ20" s="111"/>
      <c r="GA20" s="111"/>
      <c r="GB20" s="111"/>
      <c r="GC20" s="111"/>
      <c r="GD20" s="111"/>
      <c r="GE20" s="111"/>
      <c r="GF20" s="111"/>
      <c r="GG20" s="111"/>
      <c r="GH20" s="111"/>
      <c r="GI20" s="111"/>
      <c r="GJ20" s="111"/>
      <c r="GK20" s="111"/>
      <c r="GL20" s="111"/>
      <c r="GM20" s="111"/>
      <c r="GN20" s="111"/>
      <c r="GO20" s="111"/>
      <c r="GP20" s="111"/>
      <c r="GQ20" s="111"/>
      <c r="GR20" s="111"/>
      <c r="GS20" s="111"/>
      <c r="GT20" s="111"/>
      <c r="GU20" s="111"/>
      <c r="GV20" s="111"/>
      <c r="GW20" s="111"/>
      <c r="GX20" s="111"/>
      <c r="GY20" s="111"/>
      <c r="GZ20" s="111"/>
      <c r="HA20" s="111"/>
      <c r="HB20" s="111"/>
      <c r="HC20" s="111"/>
      <c r="HD20" s="111"/>
      <c r="HE20" s="111"/>
      <c r="HF20" s="111"/>
      <c r="HG20" s="111"/>
      <c r="HH20" s="111"/>
      <c r="HI20" s="111"/>
      <c r="HJ20" s="111"/>
      <c r="HK20" s="111"/>
      <c r="HL20" s="111"/>
      <c r="HM20" s="111"/>
      <c r="HN20" s="111"/>
      <c r="HO20" s="111"/>
      <c r="HP20" s="111"/>
      <c r="HQ20" s="111"/>
      <c r="HR20" s="111"/>
      <c r="HS20" s="111"/>
      <c r="HT20" s="111"/>
      <c r="HU20" s="111"/>
      <c r="HV20" s="111"/>
      <c r="HW20" s="111"/>
      <c r="HX20" s="111"/>
      <c r="HY20" s="111"/>
      <c r="HZ20" s="111"/>
      <c r="IA20" s="111"/>
      <c r="IB20" s="111"/>
      <c r="IC20" s="111"/>
      <c r="ID20" s="111"/>
      <c r="IE20" s="111"/>
      <c r="IF20" s="111"/>
      <c r="IG20" s="111"/>
      <c r="IH20" s="111"/>
      <c r="II20" s="111"/>
    </row>
    <row r="21" spans="1:243">
      <c r="A21" s="104">
        <v>1521</v>
      </c>
      <c r="B21" s="105" t="s">
        <v>66</v>
      </c>
      <c r="C21" s="107">
        <f t="shared" si="0"/>
        <v>178500</v>
      </c>
      <c r="D21" s="107">
        <v>38500</v>
      </c>
      <c r="E21" s="107">
        <v>100000</v>
      </c>
      <c r="F21" s="107">
        <v>40000</v>
      </c>
      <c r="G21" s="107">
        <v>0</v>
      </c>
      <c r="H21" s="106">
        <v>0</v>
      </c>
      <c r="I21" s="106">
        <v>0</v>
      </c>
      <c r="J21" s="106">
        <v>0</v>
      </c>
      <c r="K21" s="106">
        <v>0</v>
      </c>
      <c r="L21" s="106">
        <v>0</v>
      </c>
      <c r="M21" s="106">
        <v>0</v>
      </c>
      <c r="N21" s="106">
        <v>0</v>
      </c>
      <c r="O21" s="106">
        <v>0</v>
      </c>
      <c r="P21" s="99"/>
    </row>
    <row r="22" spans="1:243">
      <c r="A22" s="104">
        <v>1531</v>
      </c>
      <c r="B22" s="108" t="s">
        <v>67</v>
      </c>
      <c r="C22" s="107">
        <f t="shared" si="0"/>
        <v>95000</v>
      </c>
      <c r="D22" s="107">
        <v>0</v>
      </c>
      <c r="E22" s="107">
        <v>50000</v>
      </c>
      <c r="F22" s="107">
        <v>45000</v>
      </c>
      <c r="G22" s="107">
        <v>0</v>
      </c>
      <c r="H22" s="106">
        <v>0</v>
      </c>
      <c r="I22" s="106">
        <v>0</v>
      </c>
      <c r="J22" s="106">
        <v>0</v>
      </c>
      <c r="K22" s="106">
        <v>0</v>
      </c>
      <c r="L22" s="106">
        <v>0</v>
      </c>
      <c r="M22" s="106">
        <v>0</v>
      </c>
      <c r="N22" s="106">
        <v>0</v>
      </c>
      <c r="O22" s="106">
        <v>0</v>
      </c>
      <c r="P22" s="99"/>
    </row>
    <row r="23" spans="1:243">
      <c r="A23" s="104">
        <v>1543</v>
      </c>
      <c r="B23" s="105" t="s">
        <v>68</v>
      </c>
      <c r="C23" s="107">
        <f t="shared" si="0"/>
        <v>54000</v>
      </c>
      <c r="D23" s="107">
        <v>9000</v>
      </c>
      <c r="E23" s="107">
        <v>0</v>
      </c>
      <c r="F23" s="107">
        <v>9000</v>
      </c>
      <c r="G23" s="107">
        <v>0</v>
      </c>
      <c r="H23" s="106">
        <v>9000</v>
      </c>
      <c r="I23" s="106">
        <v>0</v>
      </c>
      <c r="J23" s="106">
        <v>9000</v>
      </c>
      <c r="K23" s="106">
        <v>0</v>
      </c>
      <c r="L23" s="106">
        <v>9000</v>
      </c>
      <c r="M23" s="106">
        <v>0</v>
      </c>
      <c r="N23" s="106">
        <v>9000</v>
      </c>
      <c r="O23" s="106">
        <v>0</v>
      </c>
      <c r="P23" s="99"/>
    </row>
    <row r="24" spans="1:243" ht="24">
      <c r="A24" s="104">
        <v>1593</v>
      </c>
      <c r="B24" s="105" t="s">
        <v>69</v>
      </c>
      <c r="C24" s="107">
        <f t="shared" si="0"/>
        <v>15000</v>
      </c>
      <c r="D24" s="107">
        <v>15000</v>
      </c>
      <c r="E24" s="107">
        <v>0</v>
      </c>
      <c r="F24" s="107">
        <v>0</v>
      </c>
      <c r="G24" s="107">
        <v>0</v>
      </c>
      <c r="H24" s="106">
        <v>0</v>
      </c>
      <c r="I24" s="106">
        <v>0</v>
      </c>
      <c r="J24" s="106">
        <v>0</v>
      </c>
      <c r="K24" s="106">
        <v>0</v>
      </c>
      <c r="L24" s="106">
        <v>0</v>
      </c>
      <c r="M24" s="106">
        <v>0</v>
      </c>
      <c r="N24" s="106">
        <v>0</v>
      </c>
      <c r="O24" s="106">
        <v>0</v>
      </c>
      <c r="P24" s="99"/>
    </row>
    <row r="25" spans="1:243">
      <c r="A25" s="104">
        <v>1611</v>
      </c>
      <c r="B25" s="105" t="s">
        <v>70</v>
      </c>
      <c r="C25" s="107">
        <f t="shared" si="0"/>
        <v>1000</v>
      </c>
      <c r="D25" s="107">
        <v>0</v>
      </c>
      <c r="E25" s="107">
        <v>0</v>
      </c>
      <c r="F25" s="107">
        <v>0</v>
      </c>
      <c r="G25" s="107">
        <v>1000</v>
      </c>
      <c r="H25" s="106">
        <v>0</v>
      </c>
      <c r="I25" s="106">
        <v>0</v>
      </c>
      <c r="J25" s="106">
        <v>0</v>
      </c>
      <c r="K25" s="106">
        <v>0</v>
      </c>
      <c r="L25" s="106">
        <v>0</v>
      </c>
      <c r="M25" s="106">
        <v>0</v>
      </c>
      <c r="N25" s="106">
        <v>0</v>
      </c>
      <c r="O25" s="106">
        <v>0</v>
      </c>
      <c r="P25" s="99"/>
      <c r="R25" s="2"/>
    </row>
    <row r="26" spans="1:243" ht="24">
      <c r="A26" s="104">
        <v>1612</v>
      </c>
      <c r="B26" s="105" t="s">
        <v>71</v>
      </c>
      <c r="C26" s="107">
        <f t="shared" si="0"/>
        <v>390000</v>
      </c>
      <c r="D26" s="107">
        <v>0</v>
      </c>
      <c r="E26" s="107">
        <v>0</v>
      </c>
      <c r="F26" s="107">
        <v>0</v>
      </c>
      <c r="G26" s="107">
        <v>0</v>
      </c>
      <c r="H26" s="106">
        <v>0</v>
      </c>
      <c r="I26" s="106">
        <v>0</v>
      </c>
      <c r="J26" s="106">
        <v>0</v>
      </c>
      <c r="K26" s="106">
        <v>0</v>
      </c>
      <c r="L26" s="106">
        <v>0</v>
      </c>
      <c r="M26" s="106">
        <v>0</v>
      </c>
      <c r="N26" s="106">
        <v>0</v>
      </c>
      <c r="O26" s="106">
        <v>390000</v>
      </c>
      <c r="P26" s="99"/>
      <c r="R26" s="2"/>
    </row>
    <row r="27" spans="1:243">
      <c r="A27" s="104">
        <v>1712</v>
      </c>
      <c r="B27" s="105" t="s">
        <v>72</v>
      </c>
      <c r="C27" s="107">
        <f t="shared" si="0"/>
        <v>789720</v>
      </c>
      <c r="D27" s="107">
        <v>67500</v>
      </c>
      <c r="E27" s="107">
        <v>67500</v>
      </c>
      <c r="F27" s="107">
        <v>67500</v>
      </c>
      <c r="G27" s="107">
        <v>67500</v>
      </c>
      <c r="H27" s="106">
        <v>67500</v>
      </c>
      <c r="I27" s="106">
        <v>67500</v>
      </c>
      <c r="J27" s="106">
        <v>64120</v>
      </c>
      <c r="K27" s="106">
        <v>64120</v>
      </c>
      <c r="L27" s="106">
        <v>64120</v>
      </c>
      <c r="M27" s="106">
        <v>64120</v>
      </c>
      <c r="N27" s="106">
        <v>64120</v>
      </c>
      <c r="O27" s="106">
        <v>64120</v>
      </c>
      <c r="P27" s="99"/>
      <c r="R27" s="2"/>
    </row>
    <row r="28" spans="1:243">
      <c r="A28" s="104">
        <v>1713</v>
      </c>
      <c r="B28" s="105" t="s">
        <v>73</v>
      </c>
      <c r="C28" s="107">
        <f t="shared" si="0"/>
        <v>413100</v>
      </c>
      <c r="D28" s="107">
        <v>45000</v>
      </c>
      <c r="E28" s="107">
        <v>45000</v>
      </c>
      <c r="F28" s="107">
        <v>45000</v>
      </c>
      <c r="G28" s="107">
        <v>45000</v>
      </c>
      <c r="H28" s="106">
        <v>45000</v>
      </c>
      <c r="I28" s="106">
        <v>45000</v>
      </c>
      <c r="J28" s="106">
        <v>23850</v>
      </c>
      <c r="K28" s="106">
        <v>23850</v>
      </c>
      <c r="L28" s="106">
        <v>23850</v>
      </c>
      <c r="M28" s="106">
        <v>23850</v>
      </c>
      <c r="N28" s="106">
        <v>23850</v>
      </c>
      <c r="O28" s="106">
        <v>23850</v>
      </c>
      <c r="P28" s="99"/>
      <c r="R28" s="2"/>
    </row>
    <row r="29" spans="1:243">
      <c r="A29" s="104">
        <v>1715</v>
      </c>
      <c r="B29" s="105" t="s">
        <v>74</v>
      </c>
      <c r="C29" s="107">
        <f t="shared" si="0"/>
        <v>495000</v>
      </c>
      <c r="D29" s="107">
        <v>0</v>
      </c>
      <c r="E29" s="107">
        <v>0</v>
      </c>
      <c r="F29" s="107">
        <v>0</v>
      </c>
      <c r="G29" s="107">
        <v>0</v>
      </c>
      <c r="H29" s="106">
        <v>0</v>
      </c>
      <c r="I29" s="106">
        <v>0</v>
      </c>
      <c r="J29" s="106">
        <v>0</v>
      </c>
      <c r="K29" s="106">
        <v>0</v>
      </c>
      <c r="L29" s="106">
        <v>495000</v>
      </c>
      <c r="M29" s="106">
        <v>0</v>
      </c>
      <c r="N29" s="106">
        <v>0</v>
      </c>
      <c r="O29" s="106">
        <v>0</v>
      </c>
      <c r="P29" s="99"/>
      <c r="R29" s="112"/>
      <c r="S29" s="112"/>
      <c r="T29" s="112"/>
      <c r="U29" s="112"/>
      <c r="V29" s="112"/>
      <c r="W29" s="112"/>
      <c r="X29" s="112"/>
      <c r="Y29" s="112"/>
      <c r="Z29" s="112"/>
      <c r="AA29" s="112"/>
      <c r="AB29" s="112"/>
      <c r="AC29" s="112"/>
      <c r="AD29" s="112"/>
      <c r="AE29" s="112"/>
      <c r="AF29" s="112"/>
      <c r="AG29" s="112"/>
      <c r="AH29" s="112"/>
      <c r="AI29" s="112"/>
      <c r="AJ29" s="112"/>
      <c r="AK29" s="112"/>
      <c r="AL29" s="112"/>
      <c r="AM29" s="112"/>
      <c r="AN29" s="112"/>
      <c r="AO29" s="112"/>
      <c r="AP29" s="112"/>
      <c r="AQ29" s="112"/>
      <c r="AR29" s="112"/>
      <c r="AS29" s="112"/>
      <c r="AT29" s="112"/>
      <c r="AU29" s="112"/>
      <c r="AV29" s="112"/>
      <c r="AW29" s="112"/>
      <c r="AX29" s="112"/>
      <c r="AY29" s="112"/>
      <c r="AZ29" s="112"/>
      <c r="BA29" s="112"/>
      <c r="BB29" s="112"/>
      <c r="BC29" s="112"/>
      <c r="BD29" s="112"/>
      <c r="BE29" s="112"/>
      <c r="BF29" s="112"/>
      <c r="BG29" s="112"/>
      <c r="BH29" s="112"/>
      <c r="BI29" s="112"/>
      <c r="BJ29" s="112"/>
      <c r="BK29" s="112"/>
      <c r="BL29" s="112"/>
      <c r="BM29" s="112"/>
      <c r="BN29" s="112"/>
      <c r="BO29" s="112"/>
      <c r="BP29" s="112"/>
      <c r="BQ29" s="112"/>
      <c r="BR29" s="112"/>
      <c r="BS29" s="112"/>
      <c r="BT29" s="112"/>
      <c r="BU29" s="112"/>
      <c r="BV29" s="112"/>
      <c r="BW29" s="112"/>
      <c r="BX29" s="112"/>
      <c r="BY29" s="112"/>
      <c r="BZ29" s="112"/>
      <c r="CA29" s="112"/>
      <c r="CB29" s="112"/>
      <c r="CC29" s="112"/>
      <c r="CD29" s="112"/>
      <c r="CE29" s="112"/>
      <c r="CF29" s="112"/>
      <c r="CG29" s="112"/>
      <c r="CH29" s="112"/>
      <c r="CI29" s="112"/>
      <c r="CJ29" s="112"/>
      <c r="CK29" s="112"/>
      <c r="CL29" s="112"/>
      <c r="CM29" s="112"/>
      <c r="CN29" s="112"/>
      <c r="CO29" s="112"/>
      <c r="CP29" s="112"/>
      <c r="CQ29" s="112"/>
      <c r="CR29" s="112"/>
      <c r="CS29" s="112"/>
      <c r="CT29" s="112"/>
      <c r="CU29" s="112"/>
      <c r="CV29" s="112"/>
      <c r="CW29" s="112"/>
      <c r="CX29" s="112"/>
      <c r="CY29" s="112"/>
      <c r="CZ29" s="112"/>
      <c r="DA29" s="112"/>
      <c r="DB29" s="112"/>
      <c r="DC29" s="112"/>
      <c r="DD29" s="112"/>
      <c r="DE29" s="112"/>
      <c r="DF29" s="112"/>
      <c r="DG29" s="112"/>
      <c r="DH29" s="112"/>
      <c r="DI29" s="112"/>
      <c r="DJ29" s="112"/>
      <c r="DK29" s="112"/>
      <c r="DL29" s="112"/>
      <c r="DM29" s="112"/>
      <c r="DN29" s="112"/>
      <c r="DO29" s="112"/>
      <c r="DP29" s="112"/>
      <c r="DQ29" s="112"/>
      <c r="DR29" s="112"/>
      <c r="DS29" s="112"/>
      <c r="DT29" s="112"/>
      <c r="DU29" s="112"/>
      <c r="DV29" s="112"/>
      <c r="DW29" s="112"/>
      <c r="DX29" s="112"/>
      <c r="DY29" s="112"/>
      <c r="DZ29" s="112"/>
      <c r="EA29" s="112"/>
      <c r="EB29" s="112"/>
      <c r="EC29" s="112"/>
      <c r="ED29" s="112"/>
      <c r="EE29" s="112"/>
      <c r="EF29" s="112"/>
      <c r="EG29" s="112"/>
      <c r="EH29" s="112"/>
      <c r="EI29" s="112"/>
      <c r="EJ29" s="112"/>
      <c r="EK29" s="112"/>
      <c r="EL29" s="112"/>
      <c r="EM29" s="112"/>
      <c r="EN29" s="112"/>
      <c r="EO29" s="112"/>
      <c r="EP29" s="112"/>
      <c r="EQ29" s="112"/>
      <c r="ER29" s="112"/>
      <c r="ES29" s="112"/>
      <c r="ET29" s="112"/>
      <c r="EU29" s="112"/>
      <c r="EV29" s="112"/>
      <c r="EW29" s="112"/>
      <c r="EX29" s="112"/>
      <c r="EY29" s="112"/>
      <c r="EZ29" s="112"/>
      <c r="FA29" s="112"/>
      <c r="FB29" s="112"/>
      <c r="FC29" s="112"/>
      <c r="FD29" s="112"/>
      <c r="FE29" s="112"/>
      <c r="FF29" s="112"/>
      <c r="FG29" s="112"/>
      <c r="FH29" s="112"/>
      <c r="FI29" s="112"/>
      <c r="FJ29" s="112"/>
      <c r="FK29" s="112"/>
      <c r="FL29" s="112"/>
      <c r="FM29" s="112"/>
      <c r="FN29" s="112"/>
      <c r="FO29" s="112"/>
      <c r="FP29" s="112"/>
      <c r="FQ29" s="112"/>
      <c r="FR29" s="112"/>
      <c r="FS29" s="112"/>
      <c r="FT29" s="112"/>
      <c r="FU29" s="112"/>
      <c r="FV29" s="112"/>
      <c r="FW29" s="112"/>
      <c r="FX29" s="112"/>
      <c r="FY29" s="112"/>
      <c r="FZ29" s="112"/>
      <c r="GA29" s="112"/>
      <c r="GB29" s="112"/>
      <c r="GC29" s="112"/>
      <c r="GD29" s="112"/>
      <c r="GE29" s="112"/>
      <c r="GF29" s="112"/>
      <c r="GG29" s="112"/>
      <c r="GH29" s="112"/>
      <c r="GI29" s="112"/>
      <c r="GJ29" s="112"/>
      <c r="GK29" s="112"/>
      <c r="GL29" s="112"/>
      <c r="GM29" s="112"/>
      <c r="GN29" s="112"/>
      <c r="GO29" s="112"/>
      <c r="GP29" s="112"/>
      <c r="GQ29" s="112"/>
      <c r="GR29" s="112"/>
      <c r="GS29" s="112"/>
      <c r="GT29" s="112"/>
      <c r="GU29" s="112"/>
      <c r="GV29" s="112"/>
      <c r="GW29" s="112"/>
      <c r="GX29" s="112"/>
      <c r="GY29" s="112"/>
      <c r="GZ29" s="112"/>
      <c r="HA29" s="112"/>
      <c r="HB29" s="112"/>
      <c r="HC29" s="112"/>
      <c r="HD29" s="112"/>
      <c r="HE29" s="112"/>
      <c r="HF29" s="112"/>
      <c r="HG29" s="112"/>
      <c r="HH29" s="112"/>
      <c r="HI29" s="112"/>
      <c r="HJ29" s="112"/>
      <c r="HK29" s="112"/>
      <c r="HL29" s="112"/>
      <c r="HM29" s="112"/>
      <c r="HN29" s="112"/>
      <c r="HO29" s="112"/>
      <c r="HP29" s="112"/>
      <c r="HQ29" s="112"/>
      <c r="HR29" s="112"/>
      <c r="HS29" s="112"/>
      <c r="HT29" s="112"/>
      <c r="HU29" s="112"/>
      <c r="HV29" s="112"/>
      <c r="HW29" s="112"/>
      <c r="HX29" s="112"/>
      <c r="HY29" s="112"/>
      <c r="HZ29" s="112"/>
      <c r="IA29" s="112"/>
      <c r="IB29" s="112"/>
      <c r="IC29" s="112"/>
      <c r="ID29" s="112"/>
      <c r="IE29" s="112"/>
      <c r="IF29" s="112"/>
      <c r="IG29" s="112"/>
      <c r="IH29" s="112"/>
      <c r="II29" s="112"/>
    </row>
    <row r="30" spans="1:243">
      <c r="A30" s="113"/>
      <c r="B30" s="113" t="s">
        <v>75</v>
      </c>
      <c r="C30" s="113">
        <f>SUM(C9:C29)</f>
        <v>20618577.689999998</v>
      </c>
      <c r="D30" s="77">
        <f>SUM(D9:D29)</f>
        <v>1560850</v>
      </c>
      <c r="E30" s="77">
        <f t="shared" ref="E30:O30" si="2">SUM(E9:E29)</f>
        <v>1637350</v>
      </c>
      <c r="F30" s="77">
        <f t="shared" si="2"/>
        <v>2010850</v>
      </c>
      <c r="G30" s="77">
        <f t="shared" si="2"/>
        <v>1488350</v>
      </c>
      <c r="H30" s="77">
        <f t="shared" si="2"/>
        <v>1496350</v>
      </c>
      <c r="I30" s="77">
        <f t="shared" si="2"/>
        <v>1487350</v>
      </c>
      <c r="J30" s="77">
        <f t="shared" si="2"/>
        <v>1463355</v>
      </c>
      <c r="K30" s="77">
        <f t="shared" si="2"/>
        <v>1569855</v>
      </c>
      <c r="L30" s="77">
        <f t="shared" si="2"/>
        <v>1905855</v>
      </c>
      <c r="M30" s="77">
        <f t="shared" si="2"/>
        <v>1401855</v>
      </c>
      <c r="N30" s="77">
        <f t="shared" si="2"/>
        <v>1463355</v>
      </c>
      <c r="O30" s="77">
        <f t="shared" si="2"/>
        <v>3133202.69</v>
      </c>
      <c r="P30" s="99"/>
    </row>
    <row r="31" spans="1:243" ht="24">
      <c r="A31" s="104">
        <v>2111</v>
      </c>
      <c r="B31" s="105" t="s">
        <v>76</v>
      </c>
      <c r="C31" s="106">
        <f>SUM(D31:O31)</f>
        <v>15000</v>
      </c>
      <c r="D31" s="106">
        <v>8500</v>
      </c>
      <c r="E31" s="106">
        <v>500</v>
      </c>
      <c r="F31" s="106">
        <v>0</v>
      </c>
      <c r="G31" s="106">
        <v>500</v>
      </c>
      <c r="H31" s="106">
        <v>500</v>
      </c>
      <c r="I31" s="106">
        <v>500</v>
      </c>
      <c r="J31" s="106">
        <v>500</v>
      </c>
      <c r="K31" s="106">
        <v>1000</v>
      </c>
      <c r="L31" s="106">
        <v>1000</v>
      </c>
      <c r="M31" s="106">
        <v>500</v>
      </c>
      <c r="N31" s="106">
        <v>500</v>
      </c>
      <c r="O31" s="106">
        <v>1000</v>
      </c>
      <c r="P31" s="99"/>
    </row>
    <row r="32" spans="1:243" ht="24">
      <c r="A32" s="104">
        <v>2121</v>
      </c>
      <c r="B32" s="105" t="s">
        <v>77</v>
      </c>
      <c r="C32" s="106">
        <f t="shared" ref="C32:C44" si="3">SUM(D32:O32)</f>
        <v>2100</v>
      </c>
      <c r="D32" s="106">
        <v>200</v>
      </c>
      <c r="E32" s="106">
        <v>0</v>
      </c>
      <c r="F32" s="106">
        <v>200</v>
      </c>
      <c r="G32" s="106">
        <v>0</v>
      </c>
      <c r="H32" s="106">
        <v>200</v>
      </c>
      <c r="I32" s="106">
        <v>1500</v>
      </c>
      <c r="J32" s="106">
        <v>0</v>
      </c>
      <c r="K32" s="106">
        <v>0</v>
      </c>
      <c r="L32" s="106">
        <v>0</v>
      </c>
      <c r="M32" s="106">
        <v>0</v>
      </c>
      <c r="N32" s="106">
        <v>0</v>
      </c>
      <c r="O32" s="106">
        <v>0</v>
      </c>
      <c r="P32" s="99"/>
    </row>
    <row r="33" spans="1:17" ht="36">
      <c r="A33" s="104">
        <v>2141</v>
      </c>
      <c r="B33" s="105" t="s">
        <v>78</v>
      </c>
      <c r="C33" s="106">
        <f t="shared" si="3"/>
        <v>15000</v>
      </c>
      <c r="D33" s="106">
        <v>2000</v>
      </c>
      <c r="E33" s="106">
        <v>1000</v>
      </c>
      <c r="F33" s="106">
        <v>2000</v>
      </c>
      <c r="G33" s="106">
        <v>1000</v>
      </c>
      <c r="H33" s="106">
        <v>1000</v>
      </c>
      <c r="I33" s="106">
        <v>2000</v>
      </c>
      <c r="J33" s="106">
        <v>1000</v>
      </c>
      <c r="K33" s="106">
        <v>1000</v>
      </c>
      <c r="L33" s="106">
        <v>1000</v>
      </c>
      <c r="M33" s="106">
        <v>1000</v>
      </c>
      <c r="N33" s="106">
        <v>1000</v>
      </c>
      <c r="O33" s="106">
        <v>1000</v>
      </c>
      <c r="P33" s="99"/>
    </row>
    <row r="34" spans="1:17">
      <c r="A34" s="104">
        <v>2161</v>
      </c>
      <c r="B34" s="105" t="s">
        <v>79</v>
      </c>
      <c r="C34" s="106">
        <f t="shared" si="3"/>
        <v>23500</v>
      </c>
      <c r="D34" s="106">
        <v>1500</v>
      </c>
      <c r="E34" s="106">
        <v>2000</v>
      </c>
      <c r="F34" s="106">
        <v>2000</v>
      </c>
      <c r="G34" s="106">
        <v>2000</v>
      </c>
      <c r="H34" s="106">
        <v>2000</v>
      </c>
      <c r="I34" s="106">
        <v>2000</v>
      </c>
      <c r="J34" s="106">
        <v>2000</v>
      </c>
      <c r="K34" s="106">
        <v>2000</v>
      </c>
      <c r="L34" s="106">
        <v>2000</v>
      </c>
      <c r="M34" s="106">
        <v>2000</v>
      </c>
      <c r="N34" s="106">
        <v>2000</v>
      </c>
      <c r="O34" s="106">
        <v>2000</v>
      </c>
      <c r="P34" s="99"/>
      <c r="Q34"/>
    </row>
    <row r="35" spans="1:17" ht="36">
      <c r="A35" s="104">
        <v>2214</v>
      </c>
      <c r="B35" s="105" t="s">
        <v>80</v>
      </c>
      <c r="C35" s="106">
        <f t="shared" si="3"/>
        <v>26500</v>
      </c>
      <c r="D35" s="106">
        <v>2000</v>
      </c>
      <c r="E35" s="106">
        <v>1000</v>
      </c>
      <c r="F35" s="106">
        <v>1500</v>
      </c>
      <c r="G35" s="106">
        <v>2500</v>
      </c>
      <c r="H35" s="106">
        <v>3000</v>
      </c>
      <c r="I35" s="106">
        <v>3500</v>
      </c>
      <c r="J35" s="106">
        <v>3000</v>
      </c>
      <c r="K35" s="106">
        <v>2000</v>
      </c>
      <c r="L35" s="106">
        <v>2000</v>
      </c>
      <c r="M35" s="106">
        <v>2000</v>
      </c>
      <c r="N35" s="106">
        <v>2000</v>
      </c>
      <c r="O35" s="106">
        <v>2000</v>
      </c>
      <c r="P35" s="99"/>
      <c r="Q35"/>
    </row>
    <row r="36" spans="1:17">
      <c r="A36" s="104">
        <v>2221</v>
      </c>
      <c r="B36" s="105" t="s">
        <v>81</v>
      </c>
      <c r="C36" s="106">
        <f t="shared" si="3"/>
        <v>56500</v>
      </c>
      <c r="D36" s="106">
        <v>5000</v>
      </c>
      <c r="E36" s="106">
        <v>6000</v>
      </c>
      <c r="F36" s="106">
        <v>6000</v>
      </c>
      <c r="G36" s="106">
        <v>5500</v>
      </c>
      <c r="H36" s="106">
        <v>5000</v>
      </c>
      <c r="I36" s="106">
        <v>5000</v>
      </c>
      <c r="J36" s="106">
        <v>3000</v>
      </c>
      <c r="K36" s="106">
        <v>3000</v>
      </c>
      <c r="L36" s="106">
        <v>3000</v>
      </c>
      <c r="M36" s="106">
        <v>5000</v>
      </c>
      <c r="N36" s="106">
        <v>5000</v>
      </c>
      <c r="O36" s="106">
        <v>5000</v>
      </c>
      <c r="P36" s="99"/>
      <c r="Q36"/>
    </row>
    <row r="37" spans="1:17">
      <c r="A37" s="104">
        <v>2231</v>
      </c>
      <c r="B37" s="105" t="s">
        <v>82</v>
      </c>
      <c r="C37" s="106">
        <f t="shared" si="3"/>
        <v>1000</v>
      </c>
      <c r="D37" s="106">
        <v>0</v>
      </c>
      <c r="E37" s="106">
        <v>0</v>
      </c>
      <c r="F37" s="106">
        <v>1000</v>
      </c>
      <c r="G37" s="106">
        <v>0</v>
      </c>
      <c r="H37" s="106">
        <v>0</v>
      </c>
      <c r="I37" s="106">
        <v>0</v>
      </c>
      <c r="J37" s="106">
        <v>0</v>
      </c>
      <c r="K37" s="106">
        <v>0</v>
      </c>
      <c r="L37" s="106">
        <v>0</v>
      </c>
      <c r="M37" s="106">
        <v>0</v>
      </c>
      <c r="N37" s="106">
        <v>0</v>
      </c>
      <c r="O37" s="106">
        <v>0</v>
      </c>
      <c r="P37" s="99"/>
      <c r="Q37"/>
    </row>
    <row r="38" spans="1:17">
      <c r="A38" s="104">
        <v>2411</v>
      </c>
      <c r="B38" s="105" t="s">
        <v>83</v>
      </c>
      <c r="C38" s="106">
        <f t="shared" si="3"/>
        <v>5000</v>
      </c>
      <c r="D38" s="106">
        <v>0</v>
      </c>
      <c r="E38" s="106">
        <v>5000</v>
      </c>
      <c r="F38" s="106">
        <v>0</v>
      </c>
      <c r="G38" s="114">
        <v>0</v>
      </c>
      <c r="H38" s="114">
        <v>0</v>
      </c>
      <c r="I38" s="114">
        <v>0</v>
      </c>
      <c r="J38" s="114">
        <v>0</v>
      </c>
      <c r="K38" s="114">
        <v>0</v>
      </c>
      <c r="L38" s="114">
        <v>0</v>
      </c>
      <c r="M38" s="114">
        <v>0</v>
      </c>
      <c r="N38" s="114">
        <v>0</v>
      </c>
      <c r="O38" s="114">
        <v>0</v>
      </c>
      <c r="P38" s="99"/>
      <c r="Q38"/>
    </row>
    <row r="39" spans="1:17">
      <c r="A39" s="104">
        <v>2421</v>
      </c>
      <c r="B39" s="105" t="s">
        <v>84</v>
      </c>
      <c r="C39" s="106">
        <f t="shared" si="3"/>
        <v>7500</v>
      </c>
      <c r="D39" s="106">
        <v>0</v>
      </c>
      <c r="E39" s="106">
        <v>2000</v>
      </c>
      <c r="F39" s="106">
        <v>0</v>
      </c>
      <c r="G39" s="106">
        <v>2000</v>
      </c>
      <c r="H39" s="106">
        <v>0</v>
      </c>
      <c r="I39" s="106">
        <v>550</v>
      </c>
      <c r="J39" s="106">
        <v>550</v>
      </c>
      <c r="K39" s="106">
        <v>600</v>
      </c>
      <c r="L39" s="106">
        <v>600</v>
      </c>
      <c r="M39" s="106">
        <v>600</v>
      </c>
      <c r="N39" s="106">
        <v>600</v>
      </c>
      <c r="O39" s="106">
        <v>0</v>
      </c>
      <c r="P39" s="99"/>
      <c r="Q39"/>
    </row>
    <row r="40" spans="1:17">
      <c r="A40" s="104">
        <v>2431</v>
      </c>
      <c r="B40" s="105" t="s">
        <v>85</v>
      </c>
      <c r="C40" s="106">
        <f t="shared" si="3"/>
        <v>2000</v>
      </c>
      <c r="D40" s="106">
        <v>0</v>
      </c>
      <c r="E40" s="106">
        <v>1000</v>
      </c>
      <c r="F40" s="106">
        <v>0</v>
      </c>
      <c r="G40" s="106">
        <v>0</v>
      </c>
      <c r="H40" s="106">
        <v>500</v>
      </c>
      <c r="I40" s="106">
        <v>0</v>
      </c>
      <c r="J40" s="106">
        <v>500</v>
      </c>
      <c r="K40" s="106">
        <v>0</v>
      </c>
      <c r="L40" s="106">
        <v>0</v>
      </c>
      <c r="M40" s="106">
        <v>0</v>
      </c>
      <c r="N40" s="106">
        <v>0</v>
      </c>
      <c r="O40" s="106">
        <v>0</v>
      </c>
      <c r="P40" s="99"/>
      <c r="Q40"/>
    </row>
    <row r="41" spans="1:17">
      <c r="A41" s="104">
        <v>2451</v>
      </c>
      <c r="B41" s="105" t="s">
        <v>86</v>
      </c>
      <c r="C41" s="106">
        <f t="shared" si="3"/>
        <v>4000</v>
      </c>
      <c r="D41" s="106">
        <v>500</v>
      </c>
      <c r="E41" s="106">
        <v>1000</v>
      </c>
      <c r="F41" s="106">
        <v>0</v>
      </c>
      <c r="G41" s="106">
        <v>0</v>
      </c>
      <c r="H41" s="106">
        <v>1000</v>
      </c>
      <c r="I41" s="106">
        <v>0</v>
      </c>
      <c r="J41" s="106">
        <v>1000</v>
      </c>
      <c r="K41" s="106">
        <v>0</v>
      </c>
      <c r="L41" s="106">
        <v>0</v>
      </c>
      <c r="M41" s="106">
        <v>500</v>
      </c>
      <c r="N41" s="106">
        <v>0</v>
      </c>
      <c r="O41" s="106">
        <v>0</v>
      </c>
      <c r="P41" s="99"/>
      <c r="Q41"/>
    </row>
    <row r="42" spans="1:17">
      <c r="A42" s="104">
        <v>2461</v>
      </c>
      <c r="B42" s="105" t="s">
        <v>87</v>
      </c>
      <c r="C42" s="106">
        <f t="shared" si="3"/>
        <v>24200</v>
      </c>
      <c r="D42" s="106">
        <v>1000</v>
      </c>
      <c r="E42" s="106">
        <v>2500</v>
      </c>
      <c r="F42" s="106">
        <v>1500</v>
      </c>
      <c r="G42" s="106">
        <v>4500</v>
      </c>
      <c r="H42" s="106">
        <v>500</v>
      </c>
      <c r="I42" s="106">
        <v>500</v>
      </c>
      <c r="J42" s="106">
        <v>2500</v>
      </c>
      <c r="K42" s="106">
        <v>2600</v>
      </c>
      <c r="L42" s="106">
        <v>2150</v>
      </c>
      <c r="M42" s="106">
        <v>2150</v>
      </c>
      <c r="N42" s="106">
        <v>2150</v>
      </c>
      <c r="O42" s="106">
        <v>2150</v>
      </c>
      <c r="P42" s="99"/>
      <c r="Q42"/>
    </row>
    <row r="43" spans="1:17">
      <c r="A43" s="104">
        <v>2471</v>
      </c>
      <c r="B43" s="105" t="s">
        <v>88</v>
      </c>
      <c r="C43" s="106">
        <f t="shared" si="3"/>
        <v>15750</v>
      </c>
      <c r="D43" s="106">
        <v>1000</v>
      </c>
      <c r="E43" s="106">
        <v>1350</v>
      </c>
      <c r="F43" s="106">
        <v>1350</v>
      </c>
      <c r="G43" s="106">
        <v>1300</v>
      </c>
      <c r="H43" s="106">
        <v>1300</v>
      </c>
      <c r="I43" s="106">
        <v>1350</v>
      </c>
      <c r="J43" s="106">
        <v>1350</v>
      </c>
      <c r="K43" s="106">
        <v>1350</v>
      </c>
      <c r="L43" s="106">
        <v>1350</v>
      </c>
      <c r="M43" s="106">
        <v>1350</v>
      </c>
      <c r="N43" s="106">
        <v>1350</v>
      </c>
      <c r="O43" s="106">
        <v>1350</v>
      </c>
      <c r="P43" s="99"/>
      <c r="Q43"/>
    </row>
    <row r="44" spans="1:17">
      <c r="A44" s="104">
        <v>2481</v>
      </c>
      <c r="B44" s="105" t="s">
        <v>89</v>
      </c>
      <c r="C44" s="106">
        <f t="shared" si="3"/>
        <v>10550</v>
      </c>
      <c r="D44" s="106">
        <v>500</v>
      </c>
      <c r="E44" s="106">
        <v>1000</v>
      </c>
      <c r="F44" s="106">
        <v>2000</v>
      </c>
      <c r="G44" s="106">
        <v>1000</v>
      </c>
      <c r="H44" s="106">
        <v>750</v>
      </c>
      <c r="I44" s="106">
        <v>800</v>
      </c>
      <c r="J44" s="106">
        <v>750</v>
      </c>
      <c r="K44" s="106">
        <v>750</v>
      </c>
      <c r="L44" s="106">
        <v>750</v>
      </c>
      <c r="M44" s="106">
        <v>750</v>
      </c>
      <c r="N44" s="106">
        <v>750</v>
      </c>
      <c r="O44" s="106">
        <v>750</v>
      </c>
      <c r="P44" s="99"/>
      <c r="Q44"/>
    </row>
    <row r="45" spans="1:17" ht="24">
      <c r="A45" s="104">
        <v>2491</v>
      </c>
      <c r="B45" s="108" t="s">
        <v>90</v>
      </c>
      <c r="C45" s="107">
        <f t="shared" ref="C45:C60" si="4">SUM(D45:O45)</f>
        <v>96000</v>
      </c>
      <c r="D45" s="106">
        <v>7000</v>
      </c>
      <c r="E45" s="106">
        <v>6000</v>
      </c>
      <c r="F45" s="106">
        <v>6000</v>
      </c>
      <c r="G45" s="106">
        <v>8000</v>
      </c>
      <c r="H45" s="106">
        <v>7000</v>
      </c>
      <c r="I45" s="106">
        <v>6000</v>
      </c>
      <c r="J45" s="106">
        <v>16000</v>
      </c>
      <c r="K45" s="106">
        <v>8000</v>
      </c>
      <c r="L45" s="106">
        <v>9000</v>
      </c>
      <c r="M45" s="106">
        <v>8000</v>
      </c>
      <c r="N45" s="106">
        <v>8000</v>
      </c>
      <c r="O45" s="106">
        <v>7000</v>
      </c>
      <c r="P45" s="99"/>
      <c r="Q45"/>
    </row>
    <row r="46" spans="1:17">
      <c r="A46" s="104">
        <v>2521</v>
      </c>
      <c r="B46" s="105" t="s">
        <v>91</v>
      </c>
      <c r="C46" s="106">
        <f t="shared" si="4"/>
        <v>21850</v>
      </c>
      <c r="D46" s="106">
        <v>6000</v>
      </c>
      <c r="E46" s="106">
        <v>4350</v>
      </c>
      <c r="F46" s="106">
        <v>3000</v>
      </c>
      <c r="G46" s="106">
        <v>2000</v>
      </c>
      <c r="H46" s="106">
        <v>1000</v>
      </c>
      <c r="I46" s="106">
        <v>1000</v>
      </c>
      <c r="J46" s="106">
        <v>500</v>
      </c>
      <c r="K46" s="106">
        <v>500</v>
      </c>
      <c r="L46" s="106">
        <v>500</v>
      </c>
      <c r="M46" s="106">
        <v>1000</v>
      </c>
      <c r="N46" s="106">
        <v>1000</v>
      </c>
      <c r="O46" s="106">
        <v>1000</v>
      </c>
      <c r="P46" s="99"/>
      <c r="Q46"/>
    </row>
    <row r="47" spans="1:17">
      <c r="A47" s="104">
        <v>2531</v>
      </c>
      <c r="B47" s="105" t="s">
        <v>92</v>
      </c>
      <c r="C47" s="106">
        <f t="shared" si="4"/>
        <v>500</v>
      </c>
      <c r="D47" s="106">
        <v>0</v>
      </c>
      <c r="E47" s="106">
        <v>500</v>
      </c>
      <c r="F47" s="106">
        <v>0</v>
      </c>
      <c r="G47" s="106">
        <v>0</v>
      </c>
      <c r="H47" s="106">
        <v>0</v>
      </c>
      <c r="I47" s="106">
        <v>0</v>
      </c>
      <c r="J47" s="106">
        <v>0</v>
      </c>
      <c r="K47" s="106">
        <v>0</v>
      </c>
      <c r="L47" s="106">
        <v>0</v>
      </c>
      <c r="M47" s="106">
        <v>0</v>
      </c>
      <c r="N47" s="106">
        <v>0</v>
      </c>
      <c r="O47" s="106">
        <v>0</v>
      </c>
      <c r="P47" s="99"/>
      <c r="Q47"/>
    </row>
    <row r="48" spans="1:17" ht="24">
      <c r="A48" s="104">
        <v>2541</v>
      </c>
      <c r="B48" s="105" t="s">
        <v>93</v>
      </c>
      <c r="C48" s="106">
        <f t="shared" si="4"/>
        <v>981</v>
      </c>
      <c r="D48" s="106">
        <v>0</v>
      </c>
      <c r="E48" s="106">
        <v>981</v>
      </c>
      <c r="F48" s="106">
        <v>0</v>
      </c>
      <c r="G48" s="106">
        <v>0</v>
      </c>
      <c r="H48" s="106">
        <v>0</v>
      </c>
      <c r="I48" s="106">
        <v>0</v>
      </c>
      <c r="J48" s="106">
        <v>0</v>
      </c>
      <c r="K48" s="106">
        <v>0</v>
      </c>
      <c r="L48" s="106">
        <v>0</v>
      </c>
      <c r="M48" s="106">
        <v>0</v>
      </c>
      <c r="N48" s="106">
        <v>0</v>
      </c>
      <c r="O48" s="106">
        <v>0</v>
      </c>
      <c r="P48" s="99"/>
      <c r="Q48"/>
    </row>
    <row r="49" spans="1:243">
      <c r="A49" s="104">
        <v>2561</v>
      </c>
      <c r="B49" s="105" t="s">
        <v>94</v>
      </c>
      <c r="C49" s="106">
        <f t="shared" si="4"/>
        <v>13500</v>
      </c>
      <c r="D49" s="106">
        <v>1000</v>
      </c>
      <c r="E49" s="106">
        <v>6000</v>
      </c>
      <c r="F49" s="106">
        <v>0</v>
      </c>
      <c r="G49" s="106">
        <v>3000</v>
      </c>
      <c r="H49" s="106">
        <v>0</v>
      </c>
      <c r="I49" s="106">
        <v>0</v>
      </c>
      <c r="J49" s="106">
        <v>0</v>
      </c>
      <c r="K49" s="106">
        <v>0</v>
      </c>
      <c r="L49" s="106">
        <v>1000</v>
      </c>
      <c r="M49" s="106">
        <v>1000</v>
      </c>
      <c r="N49" s="106">
        <v>1000</v>
      </c>
      <c r="O49" s="106">
        <v>500</v>
      </c>
      <c r="P49" s="99"/>
      <c r="Q49"/>
    </row>
    <row r="50" spans="1:243" ht="60">
      <c r="A50" s="104">
        <v>2611</v>
      </c>
      <c r="B50" s="105" t="s">
        <v>95</v>
      </c>
      <c r="C50" s="106">
        <f t="shared" si="4"/>
        <v>510000</v>
      </c>
      <c r="D50" s="106">
        <v>41500</v>
      </c>
      <c r="E50" s="106">
        <v>40000</v>
      </c>
      <c r="F50" s="106">
        <v>40000</v>
      </c>
      <c r="G50" s="106">
        <v>40000</v>
      </c>
      <c r="H50" s="106">
        <v>33500</v>
      </c>
      <c r="I50" s="106">
        <v>45000</v>
      </c>
      <c r="J50" s="106">
        <v>50000</v>
      </c>
      <c r="K50" s="106">
        <v>50000</v>
      </c>
      <c r="L50" s="106">
        <v>50000</v>
      </c>
      <c r="M50" s="106">
        <v>40000</v>
      </c>
      <c r="N50" s="106">
        <v>40000</v>
      </c>
      <c r="O50" s="106">
        <v>40000</v>
      </c>
      <c r="P50" s="99"/>
    </row>
    <row r="51" spans="1:243">
      <c r="A51" s="104">
        <v>2711</v>
      </c>
      <c r="B51" s="105" t="s">
        <v>96</v>
      </c>
      <c r="C51" s="106">
        <f t="shared" si="4"/>
        <v>114500</v>
      </c>
      <c r="D51" s="106">
        <v>0</v>
      </c>
      <c r="E51" s="106">
        <v>0</v>
      </c>
      <c r="F51" s="106">
        <v>0</v>
      </c>
      <c r="G51" s="106">
        <v>0</v>
      </c>
      <c r="H51" s="106">
        <v>0</v>
      </c>
      <c r="I51" s="106">
        <v>30000</v>
      </c>
      <c r="J51" s="106">
        <v>0</v>
      </c>
      <c r="K51" s="106">
        <v>0</v>
      </c>
      <c r="L51" s="106">
        <v>0</v>
      </c>
      <c r="M51" s="106">
        <v>0</v>
      </c>
      <c r="N51" s="106">
        <v>0</v>
      </c>
      <c r="O51" s="106">
        <v>84500</v>
      </c>
      <c r="P51" s="99"/>
    </row>
    <row r="52" spans="1:243">
      <c r="A52" s="104">
        <v>2721</v>
      </c>
      <c r="B52" s="105" t="s">
        <v>97</v>
      </c>
      <c r="C52" s="106">
        <f t="shared" si="4"/>
        <v>3200</v>
      </c>
      <c r="D52" s="106">
        <v>200</v>
      </c>
      <c r="E52" s="106">
        <v>500</v>
      </c>
      <c r="F52" s="106">
        <v>0</v>
      </c>
      <c r="G52" s="106">
        <v>0</v>
      </c>
      <c r="H52" s="106">
        <v>0</v>
      </c>
      <c r="I52" s="106">
        <v>1000</v>
      </c>
      <c r="J52" s="106">
        <v>1000</v>
      </c>
      <c r="K52" s="106">
        <v>0</v>
      </c>
      <c r="L52" s="106">
        <v>500</v>
      </c>
      <c r="M52" s="106">
        <v>0</v>
      </c>
      <c r="N52" s="106">
        <v>0</v>
      </c>
      <c r="O52" s="106">
        <v>0</v>
      </c>
      <c r="P52" s="99"/>
    </row>
    <row r="53" spans="1:243">
      <c r="A53" s="104">
        <v>2731</v>
      </c>
      <c r="B53" s="105" t="s">
        <v>98</v>
      </c>
      <c r="C53" s="106">
        <f t="shared" si="4"/>
        <v>40600</v>
      </c>
      <c r="D53" s="106">
        <v>0</v>
      </c>
      <c r="E53" s="106">
        <v>0</v>
      </c>
      <c r="F53" s="106">
        <v>2600</v>
      </c>
      <c r="G53" s="106">
        <v>0</v>
      </c>
      <c r="H53" s="106">
        <v>0</v>
      </c>
      <c r="I53" s="106">
        <v>0</v>
      </c>
      <c r="J53" s="106">
        <v>25000</v>
      </c>
      <c r="K53" s="106">
        <v>0</v>
      </c>
      <c r="L53" s="106">
        <v>0</v>
      </c>
      <c r="M53" s="106">
        <v>0</v>
      </c>
      <c r="N53" s="106">
        <v>0</v>
      </c>
      <c r="O53" s="106">
        <v>13000</v>
      </c>
      <c r="P53" s="99"/>
    </row>
    <row r="54" spans="1:243">
      <c r="A54" s="104">
        <v>2911</v>
      </c>
      <c r="B54" s="105" t="s">
        <v>99</v>
      </c>
      <c r="C54" s="106">
        <f t="shared" si="4"/>
        <v>18360</v>
      </c>
      <c r="D54" s="106">
        <v>1530</v>
      </c>
      <c r="E54" s="106">
        <v>1530</v>
      </c>
      <c r="F54" s="106">
        <v>2500</v>
      </c>
      <c r="G54" s="106">
        <v>500</v>
      </c>
      <c r="H54" s="106">
        <v>1530</v>
      </c>
      <c r="I54" s="106">
        <v>2500</v>
      </c>
      <c r="J54" s="106">
        <v>1650</v>
      </c>
      <c r="K54" s="106">
        <v>1530</v>
      </c>
      <c r="L54" s="106">
        <v>1530</v>
      </c>
      <c r="M54" s="106">
        <v>1530</v>
      </c>
      <c r="N54" s="106">
        <v>1530</v>
      </c>
      <c r="O54" s="106">
        <v>500</v>
      </c>
      <c r="P54" s="99"/>
    </row>
    <row r="55" spans="1:243" ht="24">
      <c r="A55" s="104">
        <v>2921</v>
      </c>
      <c r="B55" s="105" t="s">
        <v>100</v>
      </c>
      <c r="C55" s="106">
        <f t="shared" si="4"/>
        <v>8050</v>
      </c>
      <c r="D55" s="106">
        <v>1000</v>
      </c>
      <c r="E55" s="106">
        <v>1500</v>
      </c>
      <c r="F55" s="107">
        <v>500</v>
      </c>
      <c r="G55" s="107">
        <v>500</v>
      </c>
      <c r="H55" s="107">
        <v>1050</v>
      </c>
      <c r="I55" s="107">
        <v>500</v>
      </c>
      <c r="J55" s="107">
        <v>500</v>
      </c>
      <c r="K55" s="107">
        <v>500</v>
      </c>
      <c r="L55" s="107">
        <v>500</v>
      </c>
      <c r="M55" s="107">
        <v>500</v>
      </c>
      <c r="N55" s="107">
        <v>500</v>
      </c>
      <c r="O55" s="107">
        <v>500</v>
      </c>
      <c r="P55" s="99"/>
    </row>
    <row r="56" spans="1:243" ht="36">
      <c r="A56" s="104">
        <v>2931</v>
      </c>
      <c r="B56" s="105" t="s">
        <v>101</v>
      </c>
      <c r="C56" s="106">
        <f t="shared" si="4"/>
        <v>2000</v>
      </c>
      <c r="D56" s="106">
        <v>0</v>
      </c>
      <c r="E56" s="106">
        <v>2000</v>
      </c>
      <c r="F56" s="106">
        <v>0</v>
      </c>
      <c r="G56" s="106">
        <v>0</v>
      </c>
      <c r="H56" s="106">
        <v>0</v>
      </c>
      <c r="I56" s="106">
        <v>0</v>
      </c>
      <c r="J56" s="106">
        <v>0</v>
      </c>
      <c r="K56" s="106">
        <v>0</v>
      </c>
      <c r="L56" s="106">
        <v>0</v>
      </c>
      <c r="M56" s="106">
        <v>0</v>
      </c>
      <c r="N56" s="106">
        <v>0</v>
      </c>
      <c r="O56" s="106">
        <v>0</v>
      </c>
      <c r="P56" s="99"/>
    </row>
    <row r="57" spans="1:243" ht="36">
      <c r="A57" s="104">
        <v>2941</v>
      </c>
      <c r="B57" s="105" t="s">
        <v>102</v>
      </c>
      <c r="C57" s="106">
        <f t="shared" si="4"/>
        <v>5000</v>
      </c>
      <c r="D57" s="106">
        <v>0</v>
      </c>
      <c r="E57" s="106">
        <v>1500</v>
      </c>
      <c r="F57" s="107">
        <v>1000</v>
      </c>
      <c r="G57" s="107">
        <v>0</v>
      </c>
      <c r="H57" s="107">
        <v>1000</v>
      </c>
      <c r="I57" s="107">
        <v>300</v>
      </c>
      <c r="J57" s="107">
        <v>200</v>
      </c>
      <c r="K57" s="107">
        <v>200</v>
      </c>
      <c r="L57" s="107">
        <v>200</v>
      </c>
      <c r="M57" s="107">
        <v>200</v>
      </c>
      <c r="N57" s="107">
        <v>200</v>
      </c>
      <c r="O57" s="107">
        <v>200</v>
      </c>
      <c r="P57" s="99"/>
    </row>
    <row r="58" spans="1:243" ht="24">
      <c r="A58" s="104">
        <v>2961</v>
      </c>
      <c r="B58" s="105" t="s">
        <v>103</v>
      </c>
      <c r="C58" s="106">
        <f t="shared" si="4"/>
        <v>72100</v>
      </c>
      <c r="D58" s="106">
        <v>32000</v>
      </c>
      <c r="E58" s="106">
        <v>17100</v>
      </c>
      <c r="F58" s="106">
        <v>18000</v>
      </c>
      <c r="G58" s="106">
        <v>500</v>
      </c>
      <c r="H58" s="106">
        <v>1000</v>
      </c>
      <c r="I58" s="106">
        <v>500</v>
      </c>
      <c r="J58" s="106">
        <v>500</v>
      </c>
      <c r="K58" s="106">
        <v>500</v>
      </c>
      <c r="L58" s="106">
        <v>500</v>
      </c>
      <c r="M58" s="106">
        <v>500</v>
      </c>
      <c r="N58" s="106">
        <v>500</v>
      </c>
      <c r="O58" s="106">
        <v>500</v>
      </c>
      <c r="P58" s="99"/>
    </row>
    <row r="59" spans="1:243" ht="24">
      <c r="A59" s="104">
        <v>2981</v>
      </c>
      <c r="B59" s="105" t="s">
        <v>104</v>
      </c>
      <c r="C59" s="106">
        <f t="shared" si="4"/>
        <v>105500</v>
      </c>
      <c r="D59" s="107">
        <v>10500</v>
      </c>
      <c r="E59" s="115">
        <v>45000</v>
      </c>
      <c r="F59" s="107">
        <v>3000</v>
      </c>
      <c r="G59" s="107">
        <v>5000</v>
      </c>
      <c r="H59" s="107">
        <v>5000</v>
      </c>
      <c r="I59" s="107">
        <v>5000</v>
      </c>
      <c r="J59" s="107">
        <v>8000</v>
      </c>
      <c r="K59" s="107">
        <v>8000</v>
      </c>
      <c r="L59" s="107">
        <v>7000</v>
      </c>
      <c r="M59" s="107">
        <v>3000</v>
      </c>
      <c r="N59" s="107">
        <v>3000</v>
      </c>
      <c r="O59" s="107">
        <v>3000</v>
      </c>
      <c r="P59" s="99"/>
    </row>
    <row r="60" spans="1:243" ht="24">
      <c r="A60" s="104">
        <v>2991</v>
      </c>
      <c r="B60" s="105" t="s">
        <v>105</v>
      </c>
      <c r="C60" s="106">
        <f t="shared" si="4"/>
        <v>5000</v>
      </c>
      <c r="D60" s="106">
        <v>500</v>
      </c>
      <c r="E60" s="106">
        <v>2000</v>
      </c>
      <c r="F60" s="106">
        <v>0</v>
      </c>
      <c r="G60" s="106">
        <v>500</v>
      </c>
      <c r="H60" s="106">
        <v>500</v>
      </c>
      <c r="I60" s="106">
        <v>0</v>
      </c>
      <c r="J60" s="106">
        <v>500</v>
      </c>
      <c r="K60" s="106">
        <v>0</v>
      </c>
      <c r="L60" s="106">
        <v>500</v>
      </c>
      <c r="M60" s="106">
        <v>0</v>
      </c>
      <c r="N60" s="106">
        <v>500</v>
      </c>
      <c r="O60" s="106">
        <v>0</v>
      </c>
      <c r="P60" s="99"/>
      <c r="R60" s="112"/>
      <c r="S60" s="112"/>
      <c r="T60" s="112"/>
      <c r="U60" s="112"/>
      <c r="V60" s="112"/>
      <c r="W60" s="112"/>
      <c r="X60" s="112"/>
      <c r="Y60" s="112"/>
      <c r="Z60" s="112"/>
      <c r="AA60" s="112"/>
      <c r="AB60" s="112"/>
      <c r="AC60" s="112"/>
      <c r="AD60" s="112"/>
      <c r="AE60" s="112"/>
      <c r="AF60" s="112"/>
      <c r="AG60" s="112"/>
      <c r="AH60" s="112"/>
      <c r="AI60" s="112"/>
      <c r="AJ60" s="112"/>
      <c r="AK60" s="112"/>
      <c r="AL60" s="112"/>
      <c r="AM60" s="112"/>
      <c r="AN60" s="112"/>
      <c r="AO60" s="112"/>
      <c r="AP60" s="112"/>
      <c r="AQ60" s="112"/>
      <c r="AR60" s="112"/>
      <c r="AS60" s="112"/>
      <c r="AT60" s="112"/>
      <c r="AU60" s="112"/>
      <c r="AV60" s="112"/>
      <c r="AW60" s="112"/>
      <c r="AX60" s="112"/>
      <c r="AY60" s="112"/>
      <c r="AZ60" s="112"/>
      <c r="BA60" s="112"/>
      <c r="BB60" s="112"/>
      <c r="BC60" s="112"/>
      <c r="BD60" s="112"/>
      <c r="BE60" s="112"/>
      <c r="BF60" s="112"/>
      <c r="BG60" s="112"/>
      <c r="BH60" s="112"/>
      <c r="BI60" s="112"/>
      <c r="BJ60" s="112"/>
      <c r="BK60" s="112"/>
      <c r="BL60" s="112"/>
      <c r="BM60" s="112"/>
      <c r="BN60" s="112"/>
      <c r="BO60" s="112"/>
      <c r="BP60" s="112"/>
      <c r="BQ60" s="112"/>
      <c r="BR60" s="112"/>
      <c r="BS60" s="112"/>
      <c r="BT60" s="112"/>
      <c r="BU60" s="112"/>
      <c r="BV60" s="112"/>
      <c r="BW60" s="112"/>
      <c r="BX60" s="112"/>
      <c r="BY60" s="112"/>
      <c r="BZ60" s="112"/>
      <c r="CA60" s="112"/>
      <c r="CB60" s="112"/>
      <c r="CC60" s="112"/>
      <c r="CD60" s="112"/>
      <c r="CE60" s="112"/>
      <c r="CF60" s="112"/>
      <c r="CG60" s="112"/>
      <c r="CH60" s="112"/>
      <c r="CI60" s="112"/>
      <c r="CJ60" s="112"/>
      <c r="CK60" s="112"/>
      <c r="CL60" s="112"/>
      <c r="CM60" s="112"/>
      <c r="CN60" s="112"/>
      <c r="CO60" s="112"/>
      <c r="CP60" s="112"/>
      <c r="CQ60" s="112"/>
      <c r="CR60" s="112"/>
      <c r="CS60" s="112"/>
      <c r="CT60" s="112"/>
      <c r="CU60" s="112"/>
      <c r="CV60" s="112"/>
      <c r="CW60" s="112"/>
      <c r="CX60" s="112"/>
      <c r="CY60" s="112"/>
      <c r="CZ60" s="112"/>
      <c r="DA60" s="112"/>
      <c r="DB60" s="112"/>
      <c r="DC60" s="112"/>
      <c r="DD60" s="112"/>
      <c r="DE60" s="112"/>
      <c r="DF60" s="112"/>
      <c r="DG60" s="112"/>
      <c r="DH60" s="112"/>
      <c r="DI60" s="112"/>
      <c r="DJ60" s="112"/>
      <c r="DK60" s="112"/>
      <c r="DL60" s="112"/>
      <c r="DM60" s="112"/>
      <c r="DN60" s="112"/>
      <c r="DO60" s="112"/>
      <c r="DP60" s="112"/>
      <c r="DQ60" s="112"/>
      <c r="DR60" s="112"/>
      <c r="DS60" s="112"/>
      <c r="DT60" s="112"/>
      <c r="DU60" s="112"/>
      <c r="DV60" s="112"/>
      <c r="DW60" s="112"/>
      <c r="DX60" s="112"/>
      <c r="DY60" s="112"/>
      <c r="DZ60" s="112"/>
      <c r="EA60" s="112"/>
      <c r="EB60" s="112"/>
      <c r="EC60" s="112"/>
      <c r="ED60" s="112"/>
      <c r="EE60" s="112"/>
      <c r="EF60" s="112"/>
      <c r="EG60" s="112"/>
      <c r="EH60" s="112"/>
      <c r="EI60" s="112"/>
      <c r="EJ60" s="112"/>
      <c r="EK60" s="112"/>
      <c r="EL60" s="112"/>
      <c r="EM60" s="112"/>
      <c r="EN60" s="112"/>
      <c r="EO60" s="112"/>
      <c r="EP60" s="112"/>
      <c r="EQ60" s="112"/>
      <c r="ER60" s="112"/>
      <c r="ES60" s="112"/>
      <c r="ET60" s="112"/>
      <c r="EU60" s="112"/>
      <c r="EV60" s="112"/>
      <c r="EW60" s="112"/>
      <c r="EX60" s="112"/>
      <c r="EY60" s="112"/>
      <c r="EZ60" s="112"/>
      <c r="FA60" s="112"/>
      <c r="FB60" s="112"/>
      <c r="FC60" s="112"/>
      <c r="FD60" s="112"/>
      <c r="FE60" s="112"/>
      <c r="FF60" s="112"/>
      <c r="FG60" s="112"/>
      <c r="FH60" s="112"/>
      <c r="FI60" s="112"/>
      <c r="FJ60" s="112"/>
      <c r="FK60" s="112"/>
      <c r="FL60" s="112"/>
      <c r="FM60" s="112"/>
      <c r="FN60" s="112"/>
      <c r="FO60" s="112"/>
      <c r="FP60" s="112"/>
      <c r="FQ60" s="112"/>
      <c r="FR60" s="112"/>
      <c r="FS60" s="112"/>
      <c r="FT60" s="112"/>
      <c r="FU60" s="112"/>
      <c r="FV60" s="112"/>
      <c r="FW60" s="112"/>
      <c r="FX60" s="112"/>
      <c r="FY60" s="112"/>
      <c r="FZ60" s="112"/>
      <c r="GA60" s="112"/>
      <c r="GB60" s="112"/>
      <c r="GC60" s="112"/>
      <c r="GD60" s="112"/>
      <c r="GE60" s="112"/>
      <c r="GF60" s="112"/>
      <c r="GG60" s="112"/>
      <c r="GH60" s="112"/>
      <c r="GI60" s="112"/>
      <c r="GJ60" s="112"/>
      <c r="GK60" s="112"/>
      <c r="GL60" s="112"/>
      <c r="GM60" s="112"/>
      <c r="GN60" s="112"/>
      <c r="GO60" s="112"/>
      <c r="GP60" s="112"/>
      <c r="GQ60" s="112"/>
      <c r="GR60" s="112"/>
      <c r="GS60" s="112"/>
      <c r="GT60" s="112"/>
      <c r="GU60" s="112"/>
      <c r="GV60" s="112"/>
      <c r="GW60" s="112"/>
      <c r="GX60" s="112"/>
      <c r="GY60" s="112"/>
      <c r="GZ60" s="112"/>
      <c r="HA60" s="112"/>
      <c r="HB60" s="112"/>
      <c r="HC60" s="112"/>
      <c r="HD60" s="112"/>
      <c r="HE60" s="112"/>
      <c r="HF60" s="112"/>
      <c r="HG60" s="112"/>
      <c r="HH60" s="112"/>
      <c r="HI60" s="112"/>
      <c r="HJ60" s="112"/>
      <c r="HK60" s="112"/>
      <c r="HL60" s="112"/>
      <c r="HM60" s="112"/>
      <c r="HN60" s="112"/>
      <c r="HO60" s="112"/>
      <c r="HP60" s="112"/>
      <c r="HQ60" s="112"/>
      <c r="HR60" s="112"/>
      <c r="HS60" s="112"/>
      <c r="HT60" s="112"/>
      <c r="HU60" s="112"/>
      <c r="HV60" s="112"/>
      <c r="HW60" s="112"/>
      <c r="HX60" s="112"/>
      <c r="HY60" s="112"/>
      <c r="HZ60" s="112"/>
      <c r="IA60" s="112"/>
      <c r="IB60" s="112"/>
      <c r="IC60" s="112"/>
      <c r="ID60" s="112"/>
      <c r="IE60" s="112"/>
      <c r="IF60" s="112"/>
      <c r="IG60" s="112"/>
      <c r="IH60" s="112"/>
      <c r="II60" s="112"/>
    </row>
    <row r="61" spans="1:243">
      <c r="A61" s="113"/>
      <c r="B61" s="116" t="s">
        <v>106</v>
      </c>
      <c r="C61" s="116">
        <f>SUM(C31:C60)</f>
        <v>1225741</v>
      </c>
      <c r="D61" s="77">
        <f>SUM(D31:D60)</f>
        <v>123430</v>
      </c>
      <c r="E61" s="77">
        <f t="shared" ref="E61:O61" si="5">SUM(E31:E60)</f>
        <v>153311</v>
      </c>
      <c r="F61" s="77">
        <f t="shared" si="5"/>
        <v>94150</v>
      </c>
      <c r="G61" s="77">
        <f t="shared" si="5"/>
        <v>80300</v>
      </c>
      <c r="H61" s="77">
        <f t="shared" si="5"/>
        <v>67330</v>
      </c>
      <c r="I61" s="77">
        <f t="shared" si="5"/>
        <v>109500</v>
      </c>
      <c r="J61" s="77">
        <f t="shared" si="5"/>
        <v>120000</v>
      </c>
      <c r="K61" s="77">
        <f t="shared" si="5"/>
        <v>83530</v>
      </c>
      <c r="L61" s="77">
        <f t="shared" si="5"/>
        <v>85080</v>
      </c>
      <c r="M61" s="77">
        <f t="shared" si="5"/>
        <v>71580</v>
      </c>
      <c r="N61" s="77">
        <f t="shared" si="5"/>
        <v>71580</v>
      </c>
      <c r="O61" s="77">
        <f t="shared" si="5"/>
        <v>165950</v>
      </c>
      <c r="P61" s="99"/>
    </row>
    <row r="62" spans="1:243">
      <c r="A62" s="104">
        <v>3111</v>
      </c>
      <c r="B62" s="105" t="s">
        <v>107</v>
      </c>
      <c r="C62" s="106">
        <f>SUM(D62:O62)</f>
        <v>264000</v>
      </c>
      <c r="D62" s="106">
        <v>22000</v>
      </c>
      <c r="E62" s="106">
        <v>22000</v>
      </c>
      <c r="F62" s="106">
        <v>22000</v>
      </c>
      <c r="G62" s="106">
        <v>22000</v>
      </c>
      <c r="H62" s="106">
        <v>22000</v>
      </c>
      <c r="I62" s="106">
        <v>22000</v>
      </c>
      <c r="J62" s="106">
        <v>22000</v>
      </c>
      <c r="K62" s="106">
        <v>22000</v>
      </c>
      <c r="L62" s="106">
        <v>22000</v>
      </c>
      <c r="M62" s="106">
        <v>22000</v>
      </c>
      <c r="N62" s="106">
        <v>22000</v>
      </c>
      <c r="O62" s="106">
        <v>22000</v>
      </c>
      <c r="P62" s="99"/>
    </row>
    <row r="63" spans="1:243" ht="24">
      <c r="A63" s="104">
        <v>3113</v>
      </c>
      <c r="B63" s="105" t="s">
        <v>144</v>
      </c>
      <c r="C63" s="106">
        <f t="shared" ref="C63:C85" si="6">SUM(D63:O63)</f>
        <v>60000</v>
      </c>
      <c r="D63" s="106">
        <v>5000</v>
      </c>
      <c r="E63" s="106">
        <v>5000</v>
      </c>
      <c r="F63" s="106">
        <v>5000</v>
      </c>
      <c r="G63" s="106">
        <v>5000</v>
      </c>
      <c r="H63" s="106">
        <v>5000</v>
      </c>
      <c r="I63" s="106">
        <v>5000</v>
      </c>
      <c r="J63" s="106">
        <v>5000</v>
      </c>
      <c r="K63" s="106">
        <v>5000</v>
      </c>
      <c r="L63" s="106">
        <v>5000</v>
      </c>
      <c r="M63" s="106">
        <v>5000</v>
      </c>
      <c r="N63" s="106">
        <v>5000</v>
      </c>
      <c r="O63" s="106">
        <v>5000</v>
      </c>
      <c r="P63" s="99"/>
    </row>
    <row r="64" spans="1:243">
      <c r="A64" s="104">
        <v>3141</v>
      </c>
      <c r="B64" s="105" t="s">
        <v>108</v>
      </c>
      <c r="C64" s="106">
        <f t="shared" si="6"/>
        <v>24000</v>
      </c>
      <c r="D64" s="106">
        <v>2000</v>
      </c>
      <c r="E64" s="106">
        <v>2000</v>
      </c>
      <c r="F64" s="106">
        <v>2000</v>
      </c>
      <c r="G64" s="106">
        <v>2000</v>
      </c>
      <c r="H64" s="106">
        <v>2000</v>
      </c>
      <c r="I64" s="106">
        <v>2000</v>
      </c>
      <c r="J64" s="106">
        <v>2000</v>
      </c>
      <c r="K64" s="106">
        <v>2000</v>
      </c>
      <c r="L64" s="106">
        <v>2000</v>
      </c>
      <c r="M64" s="106">
        <v>2000</v>
      </c>
      <c r="N64" s="106">
        <v>2000</v>
      </c>
      <c r="O64" s="106">
        <v>2000</v>
      </c>
      <c r="P64" s="99"/>
    </row>
    <row r="65" spans="1:17" ht="24">
      <c r="A65" s="104">
        <v>3171</v>
      </c>
      <c r="B65" s="105" t="s">
        <v>109</v>
      </c>
      <c r="C65" s="106">
        <f t="shared" si="6"/>
        <v>10800</v>
      </c>
      <c r="D65" s="106">
        <v>900</v>
      </c>
      <c r="E65" s="106">
        <v>900</v>
      </c>
      <c r="F65" s="106">
        <v>900</v>
      </c>
      <c r="G65" s="106">
        <v>900</v>
      </c>
      <c r="H65" s="106">
        <v>900</v>
      </c>
      <c r="I65" s="106">
        <v>900</v>
      </c>
      <c r="J65" s="106">
        <v>900</v>
      </c>
      <c r="K65" s="106">
        <v>900</v>
      </c>
      <c r="L65" s="106">
        <v>900</v>
      </c>
      <c r="M65" s="106">
        <v>900</v>
      </c>
      <c r="N65" s="106">
        <v>900</v>
      </c>
      <c r="O65" s="106">
        <v>900</v>
      </c>
      <c r="P65" s="99"/>
    </row>
    <row r="66" spans="1:17" ht="24">
      <c r="A66" s="104">
        <v>3261</v>
      </c>
      <c r="B66" s="105" t="s">
        <v>110</v>
      </c>
      <c r="C66" s="106">
        <f t="shared" si="6"/>
        <v>2500</v>
      </c>
      <c r="D66" s="106">
        <v>0</v>
      </c>
      <c r="E66" s="114">
        <v>0</v>
      </c>
      <c r="F66" s="114">
        <v>0</v>
      </c>
      <c r="G66" s="114">
        <v>2500</v>
      </c>
      <c r="H66" s="114">
        <v>0</v>
      </c>
      <c r="I66" s="114">
        <v>0</v>
      </c>
      <c r="J66" s="114">
        <v>0</v>
      </c>
      <c r="K66" s="114">
        <v>0</v>
      </c>
      <c r="L66" s="114">
        <v>0</v>
      </c>
      <c r="M66" s="114">
        <v>0</v>
      </c>
      <c r="N66" s="114">
        <v>0</v>
      </c>
      <c r="O66" s="114">
        <v>0</v>
      </c>
      <c r="P66" s="99"/>
      <c r="Q66"/>
    </row>
    <row r="67" spans="1:17">
      <c r="A67" s="104">
        <v>3291</v>
      </c>
      <c r="B67" s="105" t="s">
        <v>111</v>
      </c>
      <c r="C67" s="106">
        <f t="shared" si="6"/>
        <v>2500</v>
      </c>
      <c r="D67" s="106">
        <v>0</v>
      </c>
      <c r="E67" s="114">
        <v>0</v>
      </c>
      <c r="F67" s="114">
        <v>0</v>
      </c>
      <c r="G67" s="114">
        <v>0</v>
      </c>
      <c r="H67" s="114">
        <v>0</v>
      </c>
      <c r="I67" s="114">
        <v>2500</v>
      </c>
      <c r="J67" s="114">
        <v>0</v>
      </c>
      <c r="K67" s="114">
        <v>0</v>
      </c>
      <c r="L67" s="114">
        <v>0</v>
      </c>
      <c r="M67" s="114">
        <v>0</v>
      </c>
      <c r="N67" s="114">
        <v>0</v>
      </c>
      <c r="O67" s="114">
        <v>0</v>
      </c>
      <c r="P67" s="99"/>
      <c r="Q67"/>
    </row>
    <row r="68" spans="1:17" ht="24">
      <c r="A68" s="104">
        <v>3311</v>
      </c>
      <c r="B68" s="105" t="s">
        <v>112</v>
      </c>
      <c r="C68" s="106">
        <f t="shared" si="6"/>
        <v>24000</v>
      </c>
      <c r="D68" s="106">
        <v>0</v>
      </c>
      <c r="E68" s="114">
        <v>0</v>
      </c>
      <c r="F68" s="114">
        <v>0</v>
      </c>
      <c r="G68" s="114">
        <v>24000</v>
      </c>
      <c r="H68" s="114">
        <v>0</v>
      </c>
      <c r="I68" s="114">
        <v>0</v>
      </c>
      <c r="J68" s="114">
        <v>0</v>
      </c>
      <c r="K68" s="114">
        <v>0</v>
      </c>
      <c r="L68" s="114">
        <v>0</v>
      </c>
      <c r="M68" s="114">
        <v>0</v>
      </c>
      <c r="N68" s="114">
        <v>0</v>
      </c>
      <c r="O68" s="114">
        <v>0</v>
      </c>
      <c r="P68" s="99"/>
      <c r="Q68"/>
    </row>
    <row r="69" spans="1:17" ht="24">
      <c r="A69" s="104">
        <v>3363</v>
      </c>
      <c r="B69" s="105" t="s">
        <v>113</v>
      </c>
      <c r="C69" s="106">
        <f t="shared" si="6"/>
        <v>58000</v>
      </c>
      <c r="D69" s="106">
        <v>1000</v>
      </c>
      <c r="E69" s="114">
        <v>30000</v>
      </c>
      <c r="F69" s="106">
        <v>4000</v>
      </c>
      <c r="G69" s="106">
        <v>0</v>
      </c>
      <c r="H69" s="106">
        <v>2000</v>
      </c>
      <c r="I69" s="106">
        <v>20000</v>
      </c>
      <c r="J69" s="106">
        <v>0</v>
      </c>
      <c r="K69" s="106">
        <v>0</v>
      </c>
      <c r="L69" s="106">
        <v>1000</v>
      </c>
      <c r="M69" s="106">
        <v>0</v>
      </c>
      <c r="N69" s="106">
        <v>0</v>
      </c>
      <c r="O69" s="106">
        <v>0</v>
      </c>
      <c r="P69" s="99"/>
      <c r="Q69"/>
    </row>
    <row r="70" spans="1:17">
      <c r="A70" s="104">
        <v>3366</v>
      </c>
      <c r="B70" s="105" t="s">
        <v>145</v>
      </c>
      <c r="C70" s="106">
        <f>SUM(D70:O70)</f>
        <v>23000</v>
      </c>
      <c r="D70" s="106">
        <v>0</v>
      </c>
      <c r="E70" s="106">
        <v>0</v>
      </c>
      <c r="F70" s="106">
        <v>0</v>
      </c>
      <c r="G70" s="106">
        <v>23000</v>
      </c>
      <c r="H70" s="106">
        <v>0</v>
      </c>
      <c r="I70" s="106">
        <v>0</v>
      </c>
      <c r="J70" s="106">
        <v>0</v>
      </c>
      <c r="K70" s="106">
        <v>0</v>
      </c>
      <c r="L70" s="106">
        <v>0</v>
      </c>
      <c r="M70" s="106">
        <v>0</v>
      </c>
      <c r="N70" s="106">
        <v>0</v>
      </c>
      <c r="O70" s="106">
        <v>0</v>
      </c>
      <c r="P70" s="99"/>
      <c r="Q70"/>
    </row>
    <row r="71" spans="1:17">
      <c r="A71" s="104">
        <v>3381</v>
      </c>
      <c r="B71" s="105" t="s">
        <v>114</v>
      </c>
      <c r="C71" s="106">
        <f t="shared" si="6"/>
        <v>9000</v>
      </c>
      <c r="D71" s="106">
        <v>750</v>
      </c>
      <c r="E71" s="106">
        <v>750</v>
      </c>
      <c r="F71" s="106">
        <v>750</v>
      </c>
      <c r="G71" s="106">
        <v>750</v>
      </c>
      <c r="H71" s="106">
        <v>750</v>
      </c>
      <c r="I71" s="106">
        <v>750</v>
      </c>
      <c r="J71" s="106">
        <v>750</v>
      </c>
      <c r="K71" s="106">
        <v>750</v>
      </c>
      <c r="L71" s="106">
        <v>750</v>
      </c>
      <c r="M71" s="106">
        <v>750</v>
      </c>
      <c r="N71" s="106">
        <v>750</v>
      </c>
      <c r="O71" s="106">
        <v>750</v>
      </c>
      <c r="P71" s="99"/>
      <c r="Q71"/>
    </row>
    <row r="72" spans="1:17">
      <c r="A72" s="104">
        <v>3411</v>
      </c>
      <c r="B72" s="105" t="s">
        <v>115</v>
      </c>
      <c r="C72" s="106">
        <f t="shared" si="6"/>
        <v>20300</v>
      </c>
      <c r="D72" s="106">
        <v>1600</v>
      </c>
      <c r="E72" s="114">
        <v>1600</v>
      </c>
      <c r="F72" s="106">
        <v>1600</v>
      </c>
      <c r="G72" s="106">
        <v>1700</v>
      </c>
      <c r="H72" s="106">
        <v>1500</v>
      </c>
      <c r="I72" s="106">
        <v>2000</v>
      </c>
      <c r="J72" s="106">
        <v>2000</v>
      </c>
      <c r="K72" s="106">
        <v>1650</v>
      </c>
      <c r="L72" s="106">
        <v>1600</v>
      </c>
      <c r="M72" s="106">
        <v>1500</v>
      </c>
      <c r="N72" s="106">
        <v>1650</v>
      </c>
      <c r="O72" s="106">
        <v>1900</v>
      </c>
      <c r="P72" s="99"/>
      <c r="Q72"/>
    </row>
    <row r="73" spans="1:17">
      <c r="A73" s="104">
        <v>3451</v>
      </c>
      <c r="B73" s="105" t="s">
        <v>116</v>
      </c>
      <c r="C73" s="106">
        <f t="shared" si="6"/>
        <v>263317.52</v>
      </c>
      <c r="D73" s="106">
        <v>0</v>
      </c>
      <c r="E73" s="114">
        <v>263317.52</v>
      </c>
      <c r="F73" s="106">
        <v>0</v>
      </c>
      <c r="G73" s="106">
        <v>0</v>
      </c>
      <c r="H73" s="106">
        <v>0</v>
      </c>
      <c r="I73" s="106">
        <v>0</v>
      </c>
      <c r="J73" s="106">
        <v>0</v>
      </c>
      <c r="K73" s="106">
        <v>0</v>
      </c>
      <c r="L73" s="106">
        <v>0</v>
      </c>
      <c r="M73" s="106">
        <v>0</v>
      </c>
      <c r="N73" s="106">
        <v>0</v>
      </c>
      <c r="O73" s="106">
        <v>0</v>
      </c>
      <c r="P73" s="99"/>
      <c r="Q73"/>
    </row>
    <row r="74" spans="1:17" ht="36">
      <c r="A74" s="104">
        <v>3511</v>
      </c>
      <c r="B74" s="105" t="s">
        <v>117</v>
      </c>
      <c r="C74" s="106">
        <f t="shared" si="6"/>
        <v>2000</v>
      </c>
      <c r="D74" s="106">
        <v>2000</v>
      </c>
      <c r="E74" s="106">
        <v>0</v>
      </c>
      <c r="F74" s="106">
        <v>0</v>
      </c>
      <c r="G74" s="106">
        <v>0</v>
      </c>
      <c r="H74" s="106">
        <v>0</v>
      </c>
      <c r="I74" s="106">
        <v>0</v>
      </c>
      <c r="J74" s="106">
        <v>0</v>
      </c>
      <c r="K74" s="106">
        <v>0</v>
      </c>
      <c r="L74" s="106">
        <v>0</v>
      </c>
      <c r="M74" s="106">
        <v>0</v>
      </c>
      <c r="N74" s="106">
        <v>0</v>
      </c>
      <c r="O74" s="106">
        <v>0</v>
      </c>
      <c r="P74" s="99"/>
      <c r="Q74"/>
    </row>
    <row r="75" spans="1:17" ht="24">
      <c r="A75" s="104">
        <v>3512</v>
      </c>
      <c r="B75" s="105" t="s">
        <v>118</v>
      </c>
      <c r="C75" s="106">
        <f t="shared" si="6"/>
        <v>2000</v>
      </c>
      <c r="D75" s="106">
        <v>2000</v>
      </c>
      <c r="E75" s="106">
        <v>0</v>
      </c>
      <c r="F75" s="106">
        <v>0</v>
      </c>
      <c r="G75" s="106">
        <v>0</v>
      </c>
      <c r="H75" s="106">
        <v>0</v>
      </c>
      <c r="I75" s="106">
        <v>0</v>
      </c>
      <c r="J75" s="106">
        <v>0</v>
      </c>
      <c r="K75" s="106">
        <v>0</v>
      </c>
      <c r="L75" s="106">
        <v>0</v>
      </c>
      <c r="M75" s="106">
        <v>0</v>
      </c>
      <c r="N75" s="106">
        <v>0</v>
      </c>
      <c r="O75" s="106">
        <v>0</v>
      </c>
      <c r="P75" s="99"/>
      <c r="Q75"/>
    </row>
    <row r="76" spans="1:17" ht="36">
      <c r="A76" s="104">
        <v>3521</v>
      </c>
      <c r="B76" s="105" t="s">
        <v>119</v>
      </c>
      <c r="C76" s="106">
        <f t="shared" si="6"/>
        <v>10000</v>
      </c>
      <c r="D76" s="106">
        <v>1000</v>
      </c>
      <c r="E76" s="106">
        <v>1500</v>
      </c>
      <c r="F76" s="106">
        <v>2000</v>
      </c>
      <c r="G76" s="106">
        <v>500</v>
      </c>
      <c r="H76" s="106">
        <v>1000</v>
      </c>
      <c r="I76" s="106">
        <v>1000</v>
      </c>
      <c r="J76" s="106">
        <v>500</v>
      </c>
      <c r="K76" s="106">
        <v>500</v>
      </c>
      <c r="L76" s="106">
        <v>500</v>
      </c>
      <c r="M76" s="106">
        <v>500</v>
      </c>
      <c r="N76" s="106">
        <v>500</v>
      </c>
      <c r="O76" s="106">
        <v>500</v>
      </c>
      <c r="P76" s="99"/>
      <c r="Q76"/>
    </row>
    <row r="77" spans="1:17" ht="36">
      <c r="A77" s="104">
        <v>3531</v>
      </c>
      <c r="B77" s="105" t="s">
        <v>120</v>
      </c>
      <c r="C77" s="106">
        <f t="shared" si="6"/>
        <v>10000</v>
      </c>
      <c r="D77" s="106">
        <v>2000</v>
      </c>
      <c r="E77" s="106">
        <v>3500</v>
      </c>
      <c r="F77" s="106">
        <v>500</v>
      </c>
      <c r="G77" s="106">
        <v>500</v>
      </c>
      <c r="H77" s="106">
        <v>500</v>
      </c>
      <c r="I77" s="106">
        <v>500</v>
      </c>
      <c r="J77" s="106">
        <v>500</v>
      </c>
      <c r="K77" s="106">
        <v>500</v>
      </c>
      <c r="L77" s="106">
        <v>500</v>
      </c>
      <c r="M77" s="106">
        <v>500</v>
      </c>
      <c r="N77" s="106">
        <v>500</v>
      </c>
      <c r="O77" s="106">
        <v>0</v>
      </c>
      <c r="P77" s="99"/>
      <c r="Q77"/>
    </row>
    <row r="78" spans="1:17" ht="36">
      <c r="A78" s="104">
        <v>3551</v>
      </c>
      <c r="B78" s="105" t="s">
        <v>121</v>
      </c>
      <c r="C78" s="106">
        <f t="shared" si="6"/>
        <v>100000</v>
      </c>
      <c r="D78" s="106">
        <v>27500</v>
      </c>
      <c r="E78" s="106">
        <v>12900</v>
      </c>
      <c r="F78" s="106">
        <f>17000+2600</f>
        <v>19600</v>
      </c>
      <c r="G78" s="106">
        <v>12500</v>
      </c>
      <c r="H78" s="106">
        <v>10000</v>
      </c>
      <c r="I78" s="106">
        <v>2500</v>
      </c>
      <c r="J78" s="106">
        <v>2500</v>
      </c>
      <c r="K78" s="106">
        <v>2500</v>
      </c>
      <c r="L78" s="106">
        <v>2500</v>
      </c>
      <c r="M78" s="106">
        <v>2500</v>
      </c>
      <c r="N78" s="106">
        <v>2500</v>
      </c>
      <c r="O78" s="106">
        <v>2500</v>
      </c>
      <c r="P78" s="99"/>
      <c r="Q78"/>
    </row>
    <row r="79" spans="1:17" ht="24">
      <c r="A79" s="104">
        <v>3571</v>
      </c>
      <c r="B79" s="105" t="s">
        <v>122</v>
      </c>
      <c r="C79" s="106">
        <f t="shared" si="6"/>
        <v>40000</v>
      </c>
      <c r="D79" s="106">
        <v>2000</v>
      </c>
      <c r="E79" s="114">
        <v>18000</v>
      </c>
      <c r="F79" s="114">
        <v>2000</v>
      </c>
      <c r="G79" s="114">
        <v>2000</v>
      </c>
      <c r="H79" s="114">
        <v>2000</v>
      </c>
      <c r="I79" s="114">
        <v>2000</v>
      </c>
      <c r="J79" s="114">
        <v>2000</v>
      </c>
      <c r="K79" s="114">
        <v>2000</v>
      </c>
      <c r="L79" s="114">
        <v>2000</v>
      </c>
      <c r="M79" s="114">
        <v>2000</v>
      </c>
      <c r="N79" s="114">
        <v>2000</v>
      </c>
      <c r="O79" s="114">
        <v>2000</v>
      </c>
      <c r="P79" s="99"/>
      <c r="Q79"/>
    </row>
    <row r="80" spans="1:17" ht="24">
      <c r="A80" s="104">
        <v>3572</v>
      </c>
      <c r="B80" s="105" t="s">
        <v>123</v>
      </c>
      <c r="C80" s="106">
        <f t="shared" si="6"/>
        <v>10000</v>
      </c>
      <c r="D80" s="106">
        <v>0</v>
      </c>
      <c r="E80" s="114">
        <v>5000</v>
      </c>
      <c r="F80" s="114">
        <v>0</v>
      </c>
      <c r="G80" s="114">
        <v>0</v>
      </c>
      <c r="H80" s="114">
        <v>0</v>
      </c>
      <c r="I80" s="114">
        <v>5000</v>
      </c>
      <c r="J80" s="114">
        <v>0</v>
      </c>
      <c r="K80" s="114">
        <v>0</v>
      </c>
      <c r="L80" s="114">
        <v>0</v>
      </c>
      <c r="M80" s="114">
        <v>0</v>
      </c>
      <c r="N80" s="114">
        <v>0</v>
      </c>
      <c r="O80" s="114">
        <v>0</v>
      </c>
      <c r="P80" s="99"/>
      <c r="Q80"/>
    </row>
    <row r="81" spans="1:243" ht="36">
      <c r="A81" s="104">
        <v>3621</v>
      </c>
      <c r="B81" s="105" t="s">
        <v>124</v>
      </c>
      <c r="C81" s="106">
        <f t="shared" si="6"/>
        <v>11400</v>
      </c>
      <c r="D81" s="106">
        <v>0</v>
      </c>
      <c r="E81" s="114">
        <v>3000</v>
      </c>
      <c r="F81" s="106">
        <v>0</v>
      </c>
      <c r="G81" s="106">
        <v>2000</v>
      </c>
      <c r="H81" s="106">
        <v>0</v>
      </c>
      <c r="I81" s="106">
        <v>5000</v>
      </c>
      <c r="J81" s="106">
        <v>1400</v>
      </c>
      <c r="K81" s="106">
        <v>0</v>
      </c>
      <c r="L81" s="106">
        <v>0</v>
      </c>
      <c r="M81" s="106">
        <v>0</v>
      </c>
      <c r="N81" s="106">
        <v>0</v>
      </c>
      <c r="O81" s="106">
        <v>0</v>
      </c>
      <c r="P81" s="99"/>
      <c r="Q81"/>
    </row>
    <row r="82" spans="1:243">
      <c r="A82" s="104">
        <v>3921</v>
      </c>
      <c r="B82" s="105" t="s">
        <v>125</v>
      </c>
      <c r="C82" s="106">
        <f t="shared" si="6"/>
        <v>815462.64206933335</v>
      </c>
      <c r="D82" s="106">
        <f>'Ingresos '!D24+15000</f>
        <v>56012.480000000003</v>
      </c>
      <c r="E82" s="106">
        <f>'Ingresos '!E24+20500+35000</f>
        <v>100723.04000000001</v>
      </c>
      <c r="F82" s="106">
        <f>'Ingresos '!F24+23500</f>
        <v>92712.639999999999</v>
      </c>
      <c r="G82" s="106">
        <f>'Ingresos '!G24+22500</f>
        <v>70338.239999999991</v>
      </c>
      <c r="H82" s="106">
        <f>'Ingresos '!H24+20500</f>
        <v>57159.369376000002</v>
      </c>
      <c r="I82" s="106">
        <f>'Ingresos '!I24+20500</f>
        <v>62061.076735999995</v>
      </c>
      <c r="J82" s="106">
        <f>'Ingresos '!J24+20500</f>
        <v>61114.917802666663</v>
      </c>
      <c r="K82" s="106">
        <f>'Ingresos '!K24+20500</f>
        <v>64432.716064</v>
      </c>
      <c r="L82" s="106">
        <f>'Ingresos '!L24+20500</f>
        <v>63354.878581333331</v>
      </c>
      <c r="M82" s="106">
        <f>'Ingresos '!M24+20500</f>
        <v>59410.723509333329</v>
      </c>
      <c r="N82" s="106">
        <f>'Ingresos '!N24+20500</f>
        <v>66816.48000000001</v>
      </c>
      <c r="O82" s="106">
        <f>'Ingresos '!O24+20500</f>
        <v>61326.080000000002</v>
      </c>
      <c r="P82" s="99"/>
    </row>
    <row r="83" spans="1:243">
      <c r="A83" s="104">
        <v>3941</v>
      </c>
      <c r="B83" s="105" t="s">
        <v>126</v>
      </c>
      <c r="C83" s="106">
        <f t="shared" si="6"/>
        <v>1000</v>
      </c>
      <c r="D83" s="106">
        <v>1000</v>
      </c>
      <c r="E83" s="114">
        <v>0</v>
      </c>
      <c r="F83" s="114">
        <v>0</v>
      </c>
      <c r="G83" s="114">
        <v>0</v>
      </c>
      <c r="H83" s="114">
        <v>0</v>
      </c>
      <c r="I83" s="114">
        <v>0</v>
      </c>
      <c r="J83" s="114">
        <v>0</v>
      </c>
      <c r="K83" s="114">
        <v>0</v>
      </c>
      <c r="L83" s="114">
        <v>0</v>
      </c>
      <c r="M83" s="114">
        <v>0</v>
      </c>
      <c r="N83" s="114">
        <v>0</v>
      </c>
      <c r="O83" s="114">
        <v>0</v>
      </c>
      <c r="P83" s="99"/>
    </row>
    <row r="84" spans="1:243">
      <c r="A84" s="104">
        <v>3951</v>
      </c>
      <c r="B84" s="105" t="s">
        <v>127</v>
      </c>
      <c r="C84" s="106">
        <f t="shared" si="6"/>
        <v>21500</v>
      </c>
      <c r="D84" s="106">
        <v>1500</v>
      </c>
      <c r="E84" s="114">
        <v>20000</v>
      </c>
      <c r="F84" s="114">
        <v>0</v>
      </c>
      <c r="G84" s="114">
        <v>0</v>
      </c>
      <c r="H84" s="114">
        <v>0</v>
      </c>
      <c r="I84" s="114">
        <v>0</v>
      </c>
      <c r="J84" s="114">
        <v>0</v>
      </c>
      <c r="K84" s="114">
        <v>0</v>
      </c>
      <c r="L84" s="114">
        <v>0</v>
      </c>
      <c r="M84" s="114">
        <v>0</v>
      </c>
      <c r="N84" s="114">
        <v>0</v>
      </c>
      <c r="O84" s="114">
        <v>0</v>
      </c>
      <c r="P84" s="99"/>
    </row>
    <row r="85" spans="1:243">
      <c r="A85" s="104">
        <v>3993</v>
      </c>
      <c r="B85" s="105" t="s">
        <v>128</v>
      </c>
      <c r="C85" s="106">
        <f t="shared" si="6"/>
        <v>12000</v>
      </c>
      <c r="D85" s="106">
        <v>500</v>
      </c>
      <c r="E85" s="106">
        <v>1000</v>
      </c>
      <c r="F85" s="106">
        <v>1500</v>
      </c>
      <c r="G85" s="106">
        <v>1000</v>
      </c>
      <c r="H85" s="106">
        <v>1000</v>
      </c>
      <c r="I85" s="106">
        <v>1000</v>
      </c>
      <c r="J85" s="106">
        <v>1000</v>
      </c>
      <c r="K85" s="106">
        <v>1000</v>
      </c>
      <c r="L85" s="106">
        <v>1000</v>
      </c>
      <c r="M85" s="106">
        <v>1000</v>
      </c>
      <c r="N85" s="106">
        <v>1000</v>
      </c>
      <c r="O85" s="106">
        <v>1000</v>
      </c>
      <c r="P85" s="99"/>
    </row>
    <row r="86" spans="1:243">
      <c r="A86" s="113"/>
      <c r="B86" s="116" t="s">
        <v>129</v>
      </c>
      <c r="C86" s="116">
        <f>SUM(C62:C85)</f>
        <v>1796780.1620693333</v>
      </c>
      <c r="D86" s="77">
        <f>SUM(D62:D85)</f>
        <v>128762.48000000001</v>
      </c>
      <c r="E86" s="77">
        <f t="shared" ref="E86:O86" si="7">SUM(E62:E85)</f>
        <v>491190.56000000006</v>
      </c>
      <c r="F86" s="77">
        <f t="shared" si="7"/>
        <v>154562.64000000001</v>
      </c>
      <c r="G86" s="77">
        <f t="shared" si="7"/>
        <v>170688.24</v>
      </c>
      <c r="H86" s="77">
        <f t="shared" si="7"/>
        <v>105809.369376</v>
      </c>
      <c r="I86" s="77">
        <f t="shared" si="7"/>
        <v>134211.07673599999</v>
      </c>
      <c r="J86" s="77">
        <f t="shared" si="7"/>
        <v>101664.91780266666</v>
      </c>
      <c r="K86" s="77">
        <f t="shared" si="7"/>
        <v>103232.71606400001</v>
      </c>
      <c r="L86" s="77">
        <f t="shared" si="7"/>
        <v>103104.87858133332</v>
      </c>
      <c r="M86" s="77">
        <f t="shared" si="7"/>
        <v>98060.723509333329</v>
      </c>
      <c r="N86" s="77">
        <f t="shared" si="7"/>
        <v>105616.48000000001</v>
      </c>
      <c r="O86" s="77">
        <f t="shared" si="7"/>
        <v>99876.08</v>
      </c>
      <c r="P86" s="99"/>
    </row>
    <row r="87" spans="1:243">
      <c r="A87" s="104">
        <v>4419</v>
      </c>
      <c r="B87" s="105" t="s">
        <v>130</v>
      </c>
      <c r="C87" s="106">
        <f>SUM(D87:O87)</f>
        <v>65000</v>
      </c>
      <c r="D87" s="106">
        <v>0</v>
      </c>
      <c r="E87" s="106">
        <v>0</v>
      </c>
      <c r="F87" s="114">
        <v>14000</v>
      </c>
      <c r="G87" s="114">
        <v>36000</v>
      </c>
      <c r="H87" s="114">
        <v>0</v>
      </c>
      <c r="I87" s="114">
        <v>0</v>
      </c>
      <c r="J87" s="114">
        <v>15000</v>
      </c>
      <c r="K87" s="114">
        <v>0</v>
      </c>
      <c r="L87" s="114">
        <v>0</v>
      </c>
      <c r="M87" s="114">
        <v>0</v>
      </c>
      <c r="N87" s="114">
        <v>0</v>
      </c>
      <c r="O87" s="114"/>
      <c r="P87" s="99"/>
      <c r="Q87" s="117"/>
      <c r="R87" s="112"/>
      <c r="S87" s="112"/>
      <c r="T87" s="112"/>
      <c r="U87" s="112"/>
      <c r="V87" s="112"/>
      <c r="W87" s="112"/>
      <c r="X87" s="112"/>
      <c r="Y87" s="112"/>
      <c r="Z87" s="112"/>
      <c r="AA87" s="112"/>
      <c r="AB87" s="112"/>
      <c r="AC87" s="112"/>
      <c r="AD87" s="112"/>
      <c r="AE87" s="112"/>
      <c r="AF87" s="112"/>
      <c r="AG87" s="112"/>
      <c r="AH87" s="112"/>
      <c r="AI87" s="112"/>
      <c r="AJ87" s="112"/>
      <c r="AK87" s="112"/>
      <c r="AL87" s="112"/>
      <c r="AM87" s="112"/>
      <c r="AN87" s="112"/>
      <c r="AO87" s="112"/>
      <c r="AP87" s="112"/>
      <c r="AQ87" s="112"/>
      <c r="AR87" s="112"/>
      <c r="AS87" s="112"/>
      <c r="AT87" s="112"/>
      <c r="AU87" s="112"/>
      <c r="AV87" s="112"/>
      <c r="AW87" s="112"/>
      <c r="AX87" s="112"/>
      <c r="AY87" s="112"/>
      <c r="AZ87" s="112"/>
      <c r="BA87" s="112"/>
      <c r="BB87" s="112"/>
      <c r="BC87" s="112"/>
      <c r="BD87" s="112"/>
      <c r="BE87" s="112"/>
      <c r="BF87" s="112"/>
      <c r="BG87" s="112"/>
      <c r="BH87" s="112"/>
      <c r="BI87" s="112"/>
      <c r="BJ87" s="112"/>
      <c r="BK87" s="112"/>
      <c r="BL87" s="112"/>
      <c r="BM87" s="112"/>
      <c r="BN87" s="112"/>
      <c r="BO87" s="112"/>
      <c r="BP87" s="112"/>
      <c r="BQ87" s="112"/>
      <c r="BR87" s="112"/>
      <c r="BS87" s="112"/>
      <c r="BT87" s="112"/>
      <c r="BU87" s="112"/>
      <c r="BV87" s="112"/>
      <c r="BW87" s="112"/>
      <c r="BX87" s="112"/>
      <c r="BY87" s="112"/>
      <c r="BZ87" s="112"/>
      <c r="CA87" s="112"/>
      <c r="CB87" s="112"/>
      <c r="CC87" s="112"/>
      <c r="CD87" s="112"/>
      <c r="CE87" s="112"/>
      <c r="CF87" s="112"/>
      <c r="CG87" s="112"/>
      <c r="CH87" s="112"/>
      <c r="CI87" s="112"/>
      <c r="CJ87" s="112"/>
      <c r="CK87" s="112"/>
      <c r="CL87" s="112"/>
      <c r="CM87" s="112"/>
      <c r="CN87" s="112"/>
      <c r="CO87" s="112"/>
      <c r="CP87" s="112"/>
      <c r="CQ87" s="112"/>
      <c r="CR87" s="112"/>
      <c r="CS87" s="112"/>
      <c r="CT87" s="112"/>
      <c r="CU87" s="112"/>
      <c r="CV87" s="112"/>
      <c r="CW87" s="112"/>
      <c r="CX87" s="112"/>
      <c r="CY87" s="112"/>
      <c r="CZ87" s="112"/>
      <c r="DA87" s="112"/>
      <c r="DB87" s="112"/>
      <c r="DC87" s="112"/>
      <c r="DD87" s="112"/>
      <c r="DE87" s="112"/>
      <c r="DF87" s="112"/>
      <c r="DG87" s="112"/>
      <c r="DH87" s="112"/>
      <c r="DI87" s="112"/>
      <c r="DJ87" s="112"/>
      <c r="DK87" s="112"/>
      <c r="DL87" s="112"/>
      <c r="DM87" s="112"/>
      <c r="DN87" s="112"/>
      <c r="DO87" s="112"/>
      <c r="DP87" s="112"/>
      <c r="DQ87" s="112"/>
      <c r="DR87" s="112"/>
      <c r="DS87" s="112"/>
      <c r="DT87" s="112"/>
      <c r="DU87" s="112"/>
      <c r="DV87" s="112"/>
      <c r="DW87" s="112"/>
      <c r="DX87" s="112"/>
      <c r="DY87" s="112"/>
      <c r="DZ87" s="112"/>
      <c r="EA87" s="112"/>
      <c r="EB87" s="112"/>
      <c r="EC87" s="112"/>
      <c r="ED87" s="112"/>
      <c r="EE87" s="112"/>
      <c r="EF87" s="112"/>
      <c r="EG87" s="112"/>
      <c r="EH87" s="112"/>
      <c r="EI87" s="112"/>
      <c r="EJ87" s="112"/>
      <c r="EK87" s="112"/>
      <c r="EL87" s="112"/>
      <c r="EM87" s="112"/>
      <c r="EN87" s="112"/>
      <c r="EO87" s="112"/>
      <c r="EP87" s="112"/>
      <c r="EQ87" s="112"/>
      <c r="ER87" s="112"/>
      <c r="ES87" s="112"/>
      <c r="ET87" s="112"/>
      <c r="EU87" s="112"/>
      <c r="EV87" s="112"/>
      <c r="EW87" s="112"/>
      <c r="EX87" s="112"/>
      <c r="EY87" s="112"/>
      <c r="EZ87" s="112"/>
      <c r="FA87" s="112"/>
      <c r="FB87" s="112"/>
      <c r="FC87" s="112"/>
      <c r="FD87" s="112"/>
      <c r="FE87" s="112"/>
      <c r="FF87" s="112"/>
      <c r="FG87" s="112"/>
      <c r="FH87" s="112"/>
      <c r="FI87" s="112"/>
      <c r="FJ87" s="112"/>
      <c r="FK87" s="112"/>
      <c r="FL87" s="112"/>
      <c r="FM87" s="112"/>
      <c r="FN87" s="112"/>
      <c r="FO87" s="112"/>
      <c r="FP87" s="112"/>
      <c r="FQ87" s="112"/>
      <c r="FR87" s="112"/>
      <c r="FS87" s="112"/>
      <c r="FT87" s="112"/>
      <c r="FU87" s="112"/>
      <c r="FV87" s="112"/>
      <c r="FW87" s="112"/>
      <c r="FX87" s="112"/>
      <c r="FY87" s="112"/>
      <c r="FZ87" s="112"/>
      <c r="GA87" s="112"/>
      <c r="GB87" s="112"/>
      <c r="GC87" s="112"/>
      <c r="GD87" s="112"/>
      <c r="GE87" s="112"/>
      <c r="GF87" s="112"/>
      <c r="GG87" s="112"/>
      <c r="GH87" s="112"/>
      <c r="GI87" s="112"/>
      <c r="GJ87" s="112"/>
      <c r="GK87" s="112"/>
      <c r="GL87" s="112"/>
      <c r="GM87" s="112"/>
      <c r="GN87" s="112"/>
      <c r="GO87" s="112"/>
      <c r="GP87" s="112"/>
      <c r="GQ87" s="112"/>
      <c r="GR87" s="112"/>
      <c r="GS87" s="112"/>
      <c r="GT87" s="112"/>
      <c r="GU87" s="112"/>
      <c r="GV87" s="112"/>
      <c r="GW87" s="112"/>
      <c r="GX87" s="112"/>
      <c r="GY87" s="112"/>
      <c r="GZ87" s="112"/>
      <c r="HA87" s="112"/>
      <c r="HB87" s="112"/>
      <c r="HC87" s="112"/>
      <c r="HD87" s="112"/>
      <c r="HE87" s="112"/>
      <c r="HF87" s="112"/>
      <c r="HG87" s="112"/>
      <c r="HH87" s="112"/>
      <c r="HI87" s="112"/>
      <c r="HJ87" s="112"/>
      <c r="HK87" s="112"/>
      <c r="HL87" s="112"/>
      <c r="HM87" s="112"/>
      <c r="HN87" s="112"/>
      <c r="HO87" s="112"/>
      <c r="HP87" s="112"/>
      <c r="HQ87" s="112"/>
      <c r="HR87" s="112"/>
      <c r="HS87" s="112"/>
      <c r="HT87" s="112"/>
      <c r="HU87" s="112"/>
      <c r="HV87" s="112"/>
      <c r="HW87" s="112"/>
      <c r="HX87" s="112"/>
      <c r="HY87" s="112"/>
      <c r="HZ87" s="112"/>
      <c r="IA87" s="112"/>
      <c r="IB87" s="112"/>
      <c r="IC87" s="112"/>
      <c r="ID87" s="112"/>
      <c r="IE87" s="112"/>
      <c r="IF87" s="112"/>
      <c r="IG87" s="112"/>
      <c r="IH87" s="112"/>
      <c r="II87" s="112"/>
    </row>
    <row r="88" spans="1:243">
      <c r="A88" s="113"/>
      <c r="B88" s="116" t="s">
        <v>131</v>
      </c>
      <c r="C88" s="116">
        <f>SUM(C87)</f>
        <v>65000</v>
      </c>
      <c r="D88" s="77">
        <f t="shared" ref="D88:O88" si="8">SUM(D87:D87)</f>
        <v>0</v>
      </c>
      <c r="E88" s="77">
        <f t="shared" si="8"/>
        <v>0</v>
      </c>
      <c r="F88" s="77">
        <f t="shared" si="8"/>
        <v>14000</v>
      </c>
      <c r="G88" s="77">
        <f t="shared" si="8"/>
        <v>36000</v>
      </c>
      <c r="H88" s="77">
        <f t="shared" si="8"/>
        <v>0</v>
      </c>
      <c r="I88" s="77">
        <f t="shared" si="8"/>
        <v>0</v>
      </c>
      <c r="J88" s="77">
        <f t="shared" si="8"/>
        <v>15000</v>
      </c>
      <c r="K88" s="77">
        <f t="shared" si="8"/>
        <v>0</v>
      </c>
      <c r="L88" s="77">
        <f t="shared" si="8"/>
        <v>0</v>
      </c>
      <c r="M88" s="77">
        <f t="shared" si="8"/>
        <v>0</v>
      </c>
      <c r="N88" s="77">
        <f t="shared" si="8"/>
        <v>0</v>
      </c>
      <c r="O88" s="118">
        <f t="shared" si="8"/>
        <v>0</v>
      </c>
      <c r="P88" s="99"/>
    </row>
    <row r="89" spans="1:243" ht="24">
      <c r="A89" s="104">
        <v>5151</v>
      </c>
      <c r="B89" s="105" t="s">
        <v>132</v>
      </c>
      <c r="C89" s="106">
        <f t="shared" ref="C89:C94" si="9">SUM(D89:O89)</f>
        <v>11200</v>
      </c>
      <c r="D89" s="106">
        <v>0</v>
      </c>
      <c r="E89" s="106">
        <v>0</v>
      </c>
      <c r="F89" s="114">
        <v>0</v>
      </c>
      <c r="G89" s="114">
        <v>11200</v>
      </c>
      <c r="H89" s="114">
        <v>0</v>
      </c>
      <c r="I89" s="114">
        <v>0</v>
      </c>
      <c r="J89" s="114">
        <v>0</v>
      </c>
      <c r="K89" s="114">
        <v>0</v>
      </c>
      <c r="L89" s="114">
        <v>0</v>
      </c>
      <c r="M89" s="114">
        <v>0</v>
      </c>
      <c r="N89" s="114">
        <v>0</v>
      </c>
      <c r="O89" s="114">
        <v>0</v>
      </c>
      <c r="P89" s="99"/>
    </row>
    <row r="90" spans="1:243">
      <c r="A90" s="104">
        <v>5191</v>
      </c>
      <c r="B90" s="105" t="s">
        <v>141</v>
      </c>
      <c r="C90" s="106">
        <f t="shared" si="9"/>
        <v>5600</v>
      </c>
      <c r="D90" s="106">
        <v>0</v>
      </c>
      <c r="E90" s="106">
        <v>5600</v>
      </c>
      <c r="F90" s="106">
        <v>0</v>
      </c>
      <c r="G90" s="106">
        <v>0</v>
      </c>
      <c r="H90" s="106">
        <v>0</v>
      </c>
      <c r="I90" s="106">
        <v>0</v>
      </c>
      <c r="J90" s="106">
        <v>0</v>
      </c>
      <c r="K90" s="106">
        <v>0</v>
      </c>
      <c r="L90" s="106">
        <v>0</v>
      </c>
      <c r="M90" s="106">
        <v>0</v>
      </c>
      <c r="N90" s="106">
        <v>0</v>
      </c>
      <c r="O90" s="106">
        <v>0</v>
      </c>
      <c r="P90" s="99"/>
    </row>
    <row r="91" spans="1:243">
      <c r="A91" s="104">
        <v>5611</v>
      </c>
      <c r="B91" s="105" t="s">
        <v>143</v>
      </c>
      <c r="C91" s="106">
        <f t="shared" si="9"/>
        <v>157000</v>
      </c>
      <c r="D91" s="106">
        <v>0</v>
      </c>
      <c r="E91" s="106">
        <v>0</v>
      </c>
      <c r="F91" s="106">
        <v>157000</v>
      </c>
      <c r="G91" s="106">
        <v>0</v>
      </c>
      <c r="H91" s="106">
        <v>0</v>
      </c>
      <c r="I91" s="106">
        <v>0</v>
      </c>
      <c r="J91" s="106">
        <v>0</v>
      </c>
      <c r="K91" s="106">
        <v>0</v>
      </c>
      <c r="L91" s="106">
        <v>0</v>
      </c>
      <c r="M91" s="106">
        <v>0</v>
      </c>
      <c r="N91" s="106">
        <v>0</v>
      </c>
      <c r="O91" s="106">
        <v>0</v>
      </c>
      <c r="P91" s="99"/>
    </row>
    <row r="92" spans="1:243">
      <c r="A92" s="104">
        <v>5651</v>
      </c>
      <c r="B92" s="105" t="s">
        <v>133</v>
      </c>
      <c r="C92" s="106">
        <f t="shared" si="9"/>
        <v>30800</v>
      </c>
      <c r="D92" s="106">
        <v>0</v>
      </c>
      <c r="E92" s="106">
        <v>0</v>
      </c>
      <c r="F92" s="114">
        <v>30800</v>
      </c>
      <c r="G92" s="114">
        <v>0</v>
      </c>
      <c r="H92" s="114">
        <v>0</v>
      </c>
      <c r="I92" s="114">
        <v>0</v>
      </c>
      <c r="J92" s="114">
        <v>0</v>
      </c>
      <c r="K92" s="114">
        <v>0</v>
      </c>
      <c r="L92" s="114">
        <v>0</v>
      </c>
      <c r="M92" s="114">
        <v>0</v>
      </c>
      <c r="N92" s="114">
        <v>0</v>
      </c>
      <c r="O92" s="114">
        <v>0</v>
      </c>
    </row>
    <row r="93" spans="1:243">
      <c r="A93" s="104">
        <v>5671</v>
      </c>
      <c r="B93" s="105" t="s">
        <v>134</v>
      </c>
      <c r="C93" s="106">
        <f t="shared" si="9"/>
        <v>50500</v>
      </c>
      <c r="D93" s="106">
        <v>0</v>
      </c>
      <c r="E93" s="106">
        <v>0</v>
      </c>
      <c r="F93" s="114">
        <v>50500</v>
      </c>
      <c r="G93" s="114">
        <v>0</v>
      </c>
      <c r="H93" s="114">
        <v>0</v>
      </c>
      <c r="I93" s="114">
        <v>0</v>
      </c>
      <c r="J93" s="114">
        <v>0</v>
      </c>
      <c r="K93" s="114">
        <v>0</v>
      </c>
      <c r="L93" s="114">
        <v>0</v>
      </c>
      <c r="M93" s="114">
        <v>0</v>
      </c>
      <c r="N93" s="114">
        <v>0</v>
      </c>
      <c r="O93" s="114">
        <v>0</v>
      </c>
    </row>
    <row r="94" spans="1:243">
      <c r="A94" s="104">
        <v>5672</v>
      </c>
      <c r="B94" s="105" t="s">
        <v>135</v>
      </c>
      <c r="C94" s="106">
        <f t="shared" si="9"/>
        <v>11200</v>
      </c>
      <c r="D94" s="106">
        <v>0</v>
      </c>
      <c r="E94" s="106">
        <v>0</v>
      </c>
      <c r="F94" s="114">
        <v>11200</v>
      </c>
      <c r="G94" s="114">
        <v>0</v>
      </c>
      <c r="H94" s="114">
        <v>0</v>
      </c>
      <c r="I94" s="114">
        <v>0</v>
      </c>
      <c r="J94" s="114">
        <v>0</v>
      </c>
      <c r="K94" s="114">
        <v>0</v>
      </c>
      <c r="L94" s="114">
        <v>0</v>
      </c>
      <c r="M94" s="114">
        <v>0</v>
      </c>
      <c r="N94" s="114">
        <v>0</v>
      </c>
      <c r="O94" s="114">
        <v>0</v>
      </c>
    </row>
    <row r="95" spans="1:243">
      <c r="A95" s="113"/>
      <c r="B95" s="116" t="s">
        <v>136</v>
      </c>
      <c r="C95" s="116">
        <f t="shared" ref="C95:O95" si="10">SUM(C89:C94)</f>
        <v>266300</v>
      </c>
      <c r="D95" s="116">
        <f t="shared" si="10"/>
        <v>0</v>
      </c>
      <c r="E95" s="116">
        <f t="shared" si="10"/>
        <v>5600</v>
      </c>
      <c r="F95" s="116">
        <f t="shared" si="10"/>
        <v>249500</v>
      </c>
      <c r="G95" s="116">
        <f t="shared" si="10"/>
        <v>11200</v>
      </c>
      <c r="H95" s="116">
        <f t="shared" si="10"/>
        <v>0</v>
      </c>
      <c r="I95" s="116">
        <f t="shared" si="10"/>
        <v>0</v>
      </c>
      <c r="J95" s="116">
        <f t="shared" si="10"/>
        <v>0</v>
      </c>
      <c r="K95" s="116">
        <f t="shared" si="10"/>
        <v>0</v>
      </c>
      <c r="L95" s="116">
        <f t="shared" si="10"/>
        <v>0</v>
      </c>
      <c r="M95" s="116">
        <f t="shared" si="10"/>
        <v>0</v>
      </c>
      <c r="N95" s="116">
        <f t="shared" si="10"/>
        <v>0</v>
      </c>
      <c r="O95" s="116">
        <f t="shared" si="10"/>
        <v>0</v>
      </c>
    </row>
    <row r="96" spans="1:243">
      <c r="A96" s="97"/>
      <c r="B96" s="96"/>
      <c r="C96" s="119"/>
      <c r="D96" s="97"/>
      <c r="E96" s="97"/>
      <c r="F96" s="97"/>
      <c r="G96" s="97"/>
      <c r="H96" s="97"/>
      <c r="I96" s="97"/>
      <c r="J96" s="97"/>
      <c r="K96" s="97"/>
      <c r="L96" s="97"/>
      <c r="M96" s="97"/>
      <c r="N96" s="97"/>
      <c r="O96" s="97"/>
    </row>
    <row r="97" spans="1:17">
      <c r="A97" s="113"/>
      <c r="B97" s="116" t="s">
        <v>137</v>
      </c>
      <c r="C97" s="116">
        <f t="shared" ref="C97:O97" si="11">C30+C61+C86+C88+C95</f>
        <v>23972398.852069329</v>
      </c>
      <c r="D97" s="77">
        <f t="shared" si="11"/>
        <v>1813042.48</v>
      </c>
      <c r="E97" s="77">
        <f t="shared" si="11"/>
        <v>2287451.56</v>
      </c>
      <c r="F97" s="77">
        <f t="shared" si="11"/>
        <v>2523062.64</v>
      </c>
      <c r="G97" s="77">
        <f t="shared" si="11"/>
        <v>1786538.24</v>
      </c>
      <c r="H97" s="77">
        <f t="shared" si="11"/>
        <v>1669489.369376</v>
      </c>
      <c r="I97" s="77">
        <f t="shared" si="11"/>
        <v>1731061.0767359999</v>
      </c>
      <c r="J97" s="77">
        <f t="shared" si="11"/>
        <v>1700019.9178026668</v>
      </c>
      <c r="K97" s="77">
        <f t="shared" si="11"/>
        <v>1756617.716064</v>
      </c>
      <c r="L97" s="77">
        <f t="shared" si="11"/>
        <v>2094039.8785813334</v>
      </c>
      <c r="M97" s="77">
        <f t="shared" si="11"/>
        <v>1571495.7235093333</v>
      </c>
      <c r="N97" s="77">
        <f t="shared" si="11"/>
        <v>1640551.48</v>
      </c>
      <c r="O97" s="77">
        <f t="shared" si="11"/>
        <v>3399028.77</v>
      </c>
    </row>
    <row r="98" spans="1:17">
      <c r="A98" s="97"/>
      <c r="B98" s="97"/>
      <c r="C98" s="125"/>
      <c r="D98" s="97"/>
      <c r="E98" s="97"/>
      <c r="F98" s="97"/>
      <c r="G98" s="97"/>
      <c r="H98" s="97"/>
      <c r="I98" s="97"/>
      <c r="J98" s="97"/>
      <c r="K98" s="97"/>
      <c r="L98" s="97"/>
      <c r="M98" s="97"/>
      <c r="N98" s="97"/>
      <c r="O98" s="97"/>
    </row>
    <row r="99" spans="1:17">
      <c r="A99" s="46"/>
      <c r="B99" s="24"/>
      <c r="C99" s="121"/>
      <c r="D99" s="24"/>
      <c r="E99" s="24"/>
      <c r="F99" s="24"/>
      <c r="G99" s="24"/>
      <c r="H99" s="24"/>
      <c r="I99" s="24"/>
      <c r="J99" s="24"/>
      <c r="K99" s="24"/>
      <c r="L99" s="24"/>
      <c r="M99" s="24"/>
      <c r="N99" s="24"/>
      <c r="O99" s="24"/>
    </row>
    <row r="100" spans="1:17" s="136" customFormat="1">
      <c r="A100" s="127"/>
      <c r="B100" s="128"/>
      <c r="C100" s="135"/>
      <c r="D100" s="128"/>
      <c r="E100" s="128"/>
      <c r="F100" s="128"/>
      <c r="G100" s="128"/>
      <c r="H100" s="128"/>
      <c r="I100" s="128"/>
      <c r="J100" s="128"/>
      <c r="K100" s="128"/>
      <c r="L100" s="128"/>
      <c r="M100" s="128"/>
      <c r="N100" s="128"/>
      <c r="O100" s="128"/>
      <c r="Q100" s="120"/>
    </row>
    <row r="101" spans="1:17" s="136" customFormat="1">
      <c r="A101" s="127"/>
      <c r="B101" s="128"/>
      <c r="C101" s="137"/>
      <c r="D101" s="152"/>
      <c r="E101" s="152"/>
      <c r="F101" s="152"/>
      <c r="G101" s="120"/>
      <c r="H101" s="120"/>
      <c r="I101" s="152"/>
      <c r="J101" s="152"/>
      <c r="K101" s="152"/>
      <c r="L101" s="128"/>
      <c r="M101" s="128"/>
      <c r="N101" s="128"/>
      <c r="O101" s="128"/>
      <c r="Q101" s="120"/>
    </row>
    <row r="102" spans="1:17" s="136" customFormat="1">
      <c r="A102" s="127"/>
      <c r="B102" s="128"/>
      <c r="C102" s="135"/>
      <c r="D102" s="120"/>
      <c r="E102" s="120"/>
      <c r="F102" s="120"/>
      <c r="G102" s="120"/>
      <c r="H102" s="120"/>
      <c r="I102" s="120"/>
      <c r="J102" s="120"/>
      <c r="K102" s="128"/>
      <c r="L102" s="128"/>
      <c r="M102" s="128"/>
      <c r="N102" s="128"/>
      <c r="O102" s="128"/>
      <c r="Q102" s="120"/>
    </row>
    <row r="103" spans="1:17" s="136" customFormat="1">
      <c r="A103" s="127"/>
      <c r="B103" s="128"/>
      <c r="C103" s="138"/>
      <c r="D103" s="120"/>
      <c r="E103" s="120"/>
      <c r="F103" s="120"/>
      <c r="G103" s="120"/>
      <c r="H103" s="120"/>
      <c r="I103" s="120"/>
      <c r="J103" s="120"/>
      <c r="K103" s="128"/>
      <c r="L103" s="128"/>
      <c r="M103" s="128"/>
      <c r="N103" s="128"/>
      <c r="O103" s="128"/>
      <c r="Q103" s="120"/>
    </row>
    <row r="104" spans="1:17" s="136" customFormat="1">
      <c r="A104" s="127"/>
      <c r="B104" s="128"/>
      <c r="C104" s="138"/>
      <c r="D104" s="152"/>
      <c r="E104" s="152"/>
      <c r="F104" s="120"/>
      <c r="G104" s="120"/>
      <c r="H104" s="120"/>
      <c r="I104" s="152"/>
      <c r="J104" s="152"/>
      <c r="K104" s="128"/>
      <c r="L104" s="128"/>
      <c r="M104" s="128"/>
      <c r="N104" s="128"/>
      <c r="O104" s="128"/>
      <c r="Q104" s="120"/>
    </row>
    <row r="105" spans="1:17" s="136" customFormat="1">
      <c r="A105" s="127"/>
      <c r="B105" s="128"/>
      <c r="C105" s="139"/>
      <c r="D105" s="151"/>
      <c r="E105" s="151"/>
      <c r="F105" s="151"/>
      <c r="G105" s="140"/>
      <c r="H105" s="140"/>
      <c r="I105" s="151"/>
      <c r="J105" s="151"/>
      <c r="K105" s="151"/>
      <c r="L105" s="128"/>
      <c r="M105" s="128"/>
      <c r="N105" s="128"/>
      <c r="O105" s="128"/>
      <c r="Q105" s="120"/>
    </row>
    <row r="106" spans="1:17" s="136" customFormat="1">
      <c r="A106" s="127"/>
      <c r="B106" s="128"/>
      <c r="C106" s="139"/>
      <c r="D106" s="151"/>
      <c r="E106" s="151"/>
      <c r="F106" s="151"/>
      <c r="G106" s="140"/>
      <c r="H106" s="140"/>
      <c r="I106" s="151"/>
      <c r="J106" s="151"/>
      <c r="K106" s="151"/>
      <c r="L106" s="128"/>
      <c r="M106" s="128"/>
      <c r="N106" s="128"/>
      <c r="O106" s="128"/>
      <c r="Q106" s="120"/>
    </row>
    <row r="107" spans="1:17" s="136" customFormat="1">
      <c r="A107" s="141"/>
      <c r="B107" s="141"/>
      <c r="C107" s="141"/>
      <c r="D107" s="142"/>
      <c r="E107" s="142"/>
      <c r="F107" s="142"/>
      <c r="G107" s="142"/>
      <c r="H107" s="142"/>
      <c r="I107" s="142"/>
      <c r="J107" s="142"/>
      <c r="K107" s="142"/>
      <c r="L107" s="142"/>
      <c r="M107" s="142"/>
      <c r="N107" s="142"/>
      <c r="O107" s="142"/>
      <c r="Q107" s="120"/>
    </row>
    <row r="108" spans="1:17" s="136" customFormat="1">
      <c r="A108" s="141"/>
      <c r="B108" s="141"/>
      <c r="C108" s="141"/>
      <c r="D108" s="142"/>
      <c r="E108" s="142"/>
      <c r="F108" s="142"/>
      <c r="G108" s="142"/>
      <c r="H108" s="142"/>
      <c r="I108" s="142"/>
      <c r="J108" s="142"/>
      <c r="K108" s="142"/>
      <c r="L108" s="142"/>
      <c r="M108" s="142"/>
      <c r="N108" s="142"/>
      <c r="O108" s="142"/>
      <c r="Q108" s="120"/>
    </row>
    <row r="109" spans="1:17" s="136" customFormat="1">
      <c r="A109" s="141"/>
      <c r="B109" s="141"/>
      <c r="C109" s="141"/>
      <c r="D109" s="142"/>
      <c r="E109" s="142"/>
      <c r="F109" s="142"/>
      <c r="G109" s="142"/>
      <c r="H109" s="142"/>
      <c r="I109" s="142"/>
      <c r="J109" s="142"/>
      <c r="K109" s="142"/>
      <c r="L109" s="142"/>
      <c r="M109" s="142"/>
      <c r="N109" s="142"/>
      <c r="O109" s="142"/>
      <c r="Q109" s="120"/>
    </row>
    <row r="110" spans="1:17" s="136" customFormat="1">
      <c r="A110" s="141"/>
      <c r="B110" s="141"/>
      <c r="C110" s="141"/>
      <c r="D110" s="142"/>
      <c r="E110" s="142"/>
      <c r="F110" s="142"/>
      <c r="G110" s="142"/>
      <c r="H110" s="142"/>
      <c r="I110" s="142"/>
      <c r="J110" s="142"/>
      <c r="K110" s="142"/>
      <c r="L110" s="142"/>
      <c r="M110" s="142"/>
      <c r="N110" s="142"/>
      <c r="O110" s="142"/>
      <c r="Q110" s="120"/>
    </row>
    <row r="111" spans="1:17" s="136" customFormat="1">
      <c r="A111" s="141"/>
      <c r="B111" s="141"/>
      <c r="C111" s="141"/>
      <c r="D111" s="142"/>
      <c r="E111" s="142"/>
      <c r="F111" s="142"/>
      <c r="G111" s="142"/>
      <c r="H111" s="142"/>
      <c r="I111" s="142"/>
      <c r="J111" s="142"/>
      <c r="K111" s="142"/>
      <c r="L111" s="142"/>
      <c r="M111" s="142"/>
      <c r="N111" s="142"/>
      <c r="O111" s="142"/>
      <c r="Q111" s="120"/>
    </row>
    <row r="112" spans="1:17" s="136" customFormat="1">
      <c r="A112" s="141"/>
      <c r="B112" s="141"/>
      <c r="C112" s="141"/>
      <c r="D112" s="142"/>
      <c r="E112" s="142"/>
      <c r="F112" s="142"/>
      <c r="G112" s="142"/>
      <c r="H112" s="142"/>
      <c r="I112" s="142"/>
      <c r="J112" s="142"/>
      <c r="K112" s="142"/>
      <c r="L112" s="142"/>
      <c r="M112" s="142"/>
      <c r="N112" s="142"/>
      <c r="O112" s="142"/>
      <c r="Q112" s="120"/>
    </row>
    <row r="113" spans="1:17" s="136" customFormat="1">
      <c r="A113" s="141"/>
      <c r="B113" s="141"/>
      <c r="C113" s="141"/>
      <c r="D113" s="142"/>
      <c r="E113" s="142"/>
      <c r="F113" s="142"/>
      <c r="G113" s="142"/>
      <c r="H113" s="142"/>
      <c r="I113" s="142"/>
      <c r="J113" s="142"/>
      <c r="K113" s="142"/>
      <c r="L113" s="142"/>
      <c r="M113" s="142"/>
      <c r="N113" s="142"/>
      <c r="O113" s="142"/>
      <c r="Q113" s="120"/>
    </row>
    <row r="114" spans="1:17" s="136" customFormat="1">
      <c r="A114" s="141"/>
      <c r="B114" s="141"/>
      <c r="C114" s="141"/>
      <c r="D114" s="142"/>
      <c r="E114" s="142"/>
      <c r="F114" s="142"/>
      <c r="G114" s="142"/>
      <c r="H114" s="142"/>
      <c r="I114" s="142"/>
      <c r="J114" s="142"/>
      <c r="K114" s="142"/>
      <c r="L114" s="142"/>
      <c r="M114" s="142"/>
      <c r="N114" s="142"/>
      <c r="O114" s="142"/>
      <c r="Q114" s="120"/>
    </row>
    <row r="115" spans="1:17" s="136" customFormat="1">
      <c r="A115" s="141"/>
      <c r="B115" s="141"/>
      <c r="C115" s="141"/>
      <c r="D115" s="142"/>
      <c r="E115" s="142"/>
      <c r="F115" s="142"/>
      <c r="G115" s="142"/>
      <c r="H115" s="142"/>
      <c r="I115" s="142"/>
      <c r="J115" s="142"/>
      <c r="K115" s="142"/>
      <c r="L115" s="142"/>
      <c r="M115" s="142"/>
      <c r="N115" s="142"/>
      <c r="O115" s="142"/>
      <c r="Q115" s="120"/>
    </row>
  </sheetData>
  <protectedRanges>
    <protectedRange sqref="D83:O85 D62:O77 D79:O81" name="Rango10"/>
    <protectedRange sqref="D60:O60 D42:D58 E53 F54:O55 D32:O34 D37:O41 E42:O52 E55 E54:O54 E56:O58" name="Rango3"/>
    <protectedRange sqref="D87:O87" name="Rango4"/>
    <protectedRange sqref="D89:O94" name="Rango5"/>
    <protectedRange sqref="F53:O53" name="Rango3_1"/>
    <protectedRange sqref="D12:O14 D9:O10 D16:O29" name="Rango2_1"/>
    <protectedRange sqref="D11:O11" name="Rango2_1_1"/>
    <protectedRange sqref="D31:O31" name="Rango3_2"/>
    <protectedRange sqref="D35:O35" name="Rango3_3"/>
    <protectedRange sqref="D36:O36" name="Rango3_4"/>
    <protectedRange sqref="D82:O82" name="Rango10_1"/>
    <protectedRange sqref="D59:O59" name="Rango3_5"/>
    <protectedRange sqref="D78:O78" name="Rango10_2"/>
  </protectedRanges>
  <mergeCells count="14">
    <mergeCell ref="H1:I1"/>
    <mergeCell ref="N3:O3"/>
    <mergeCell ref="K5:O5"/>
    <mergeCell ref="A7:A8"/>
    <mergeCell ref="B7:B8"/>
    <mergeCell ref="D7:O7"/>
    <mergeCell ref="D106:F106"/>
    <mergeCell ref="I106:K106"/>
    <mergeCell ref="D101:F101"/>
    <mergeCell ref="I101:K101"/>
    <mergeCell ref="D104:E104"/>
    <mergeCell ref="I104:J104"/>
    <mergeCell ref="D105:F105"/>
    <mergeCell ref="I105:K105"/>
  </mergeCells>
  <pageMargins left="0.27559055118110237" right="0.19685039370078741" top="0.46" bottom="0.45" header="0.31496062992125984" footer="0.31496062992125984"/>
  <pageSetup scale="78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W39"/>
  <sheetViews>
    <sheetView workbookViewId="0"/>
  </sheetViews>
  <sheetFormatPr baseColWidth="10" defaultRowHeight="15"/>
  <cols>
    <col min="1" max="1" width="9.28515625" style="47" bestFit="1" customWidth="1"/>
    <col min="2" max="2" width="9.7109375" style="47" customWidth="1"/>
    <col min="3" max="3" width="40.42578125" style="48" customWidth="1"/>
    <col min="4" max="4" width="14.42578125" style="48" bestFit="1" customWidth="1"/>
    <col min="5" max="5" width="9.7109375" style="48" customWidth="1"/>
    <col min="6" max="10" width="7.85546875" style="48" bestFit="1" customWidth="1"/>
    <col min="11" max="11" width="9.28515625" style="48" bestFit="1" customWidth="1"/>
    <col min="12" max="12" width="7.85546875" style="48" bestFit="1" customWidth="1"/>
    <col min="13" max="13" width="10.42578125" style="48" customWidth="1"/>
    <col min="14" max="14" width="9.42578125" style="48" customWidth="1"/>
    <col min="15" max="15" width="9.7109375" style="48" bestFit="1" customWidth="1"/>
    <col min="16" max="16" width="9.5703125" style="48" customWidth="1"/>
    <col min="17" max="16384" width="11.42578125" style="48"/>
  </cols>
  <sheetData>
    <row r="1" spans="1:23" ht="45">
      <c r="N1" s="49"/>
      <c r="O1" s="49"/>
      <c r="P1" s="50" t="s">
        <v>146</v>
      </c>
      <c r="Q1" s="49"/>
      <c r="R1" s="49"/>
      <c r="S1" s="49"/>
      <c r="T1" s="49"/>
      <c r="U1" s="49"/>
      <c r="V1" s="49"/>
      <c r="W1" s="49"/>
    </row>
    <row r="2" spans="1:23" ht="33.75">
      <c r="A2" s="51"/>
      <c r="B2" s="51"/>
      <c r="C2" s="51"/>
      <c r="E2" s="51"/>
      <c r="F2" s="51"/>
      <c r="G2" s="51"/>
      <c r="H2" s="51"/>
      <c r="I2" s="51"/>
      <c r="J2" s="51"/>
      <c r="K2" s="51"/>
      <c r="L2" s="52"/>
      <c r="M2" s="49"/>
      <c r="N2" s="49"/>
      <c r="O2" s="49"/>
      <c r="P2" s="123" t="s">
        <v>36</v>
      </c>
      <c r="Q2" s="49"/>
      <c r="R2" s="49"/>
      <c r="S2" s="49"/>
      <c r="T2" s="49"/>
      <c r="U2" s="49"/>
      <c r="V2" s="49"/>
      <c r="W2" s="49"/>
    </row>
    <row r="3" spans="1:23" ht="3" customHeight="1">
      <c r="A3" s="48"/>
      <c r="B3" s="48"/>
      <c r="L3" s="52"/>
      <c r="M3" s="49"/>
      <c r="N3" s="49"/>
      <c r="O3" s="49"/>
      <c r="P3" s="53"/>
      <c r="Q3" s="49"/>
      <c r="R3" s="49"/>
      <c r="S3" s="49"/>
      <c r="T3" s="49"/>
      <c r="U3" s="49"/>
      <c r="V3" s="49"/>
      <c r="W3" s="49"/>
    </row>
    <row r="4" spans="1:23" ht="18" customHeight="1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163" t="s">
        <v>0</v>
      </c>
      <c r="M4" s="163"/>
      <c r="N4" s="163"/>
      <c r="O4" s="163"/>
      <c r="P4" s="163"/>
      <c r="Q4" s="49"/>
      <c r="R4" s="49"/>
      <c r="S4" s="49"/>
      <c r="T4" s="49"/>
      <c r="U4" s="49"/>
      <c r="V4" s="49"/>
      <c r="W4" s="49"/>
    </row>
    <row r="5" spans="1:23" ht="12.75" customHeight="1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5"/>
      <c r="M5" s="55"/>
      <c r="N5" s="55"/>
      <c r="O5" s="52"/>
      <c r="P5" s="56" t="s">
        <v>37</v>
      </c>
      <c r="Q5" s="49"/>
      <c r="R5" s="49"/>
      <c r="S5" s="49"/>
      <c r="T5" s="49"/>
      <c r="U5" s="49"/>
      <c r="V5" s="49"/>
      <c r="W5" s="49"/>
    </row>
    <row r="6" spans="1:23" s="58" customFormat="1" ht="12.75" customHeight="1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5"/>
      <c r="M6" s="55"/>
      <c r="N6" s="55"/>
      <c r="O6" s="55"/>
      <c r="P6" s="57"/>
      <c r="Q6" s="49"/>
      <c r="R6" s="49"/>
      <c r="S6" s="49"/>
      <c r="T6" s="49"/>
      <c r="U6" s="49"/>
      <c r="V6" s="49"/>
      <c r="W6" s="49"/>
    </row>
    <row r="7" spans="1:23" ht="12.75" customHeight="1">
      <c r="A7" s="59"/>
      <c r="B7" s="59"/>
      <c r="C7" s="59"/>
      <c r="D7" s="59"/>
      <c r="E7" s="59"/>
      <c r="F7" s="59"/>
      <c r="G7" s="59"/>
      <c r="H7" s="59"/>
      <c r="I7" s="59"/>
      <c r="J7" s="59"/>
      <c r="K7" s="59"/>
      <c r="L7" s="59"/>
      <c r="M7" s="49"/>
      <c r="N7" s="49"/>
      <c r="O7" s="49"/>
      <c r="P7" s="49"/>
      <c r="Q7" s="49"/>
      <c r="R7" s="49"/>
      <c r="S7" s="49"/>
      <c r="T7" s="49"/>
      <c r="U7" s="49"/>
      <c r="V7" s="49"/>
      <c r="W7" s="49"/>
    </row>
    <row r="8" spans="1:23" ht="12.75" customHeight="1">
      <c r="A8" s="156" t="s">
        <v>38</v>
      </c>
      <c r="B8" s="156" t="s">
        <v>39</v>
      </c>
      <c r="C8" s="156" t="s">
        <v>40</v>
      </c>
      <c r="D8" s="158" t="s">
        <v>41</v>
      </c>
      <c r="E8" s="164" t="s">
        <v>147</v>
      </c>
      <c r="F8" s="164"/>
      <c r="G8" s="164"/>
      <c r="H8" s="164"/>
      <c r="I8" s="164"/>
      <c r="J8" s="164"/>
      <c r="K8" s="164"/>
      <c r="L8" s="164"/>
      <c r="M8" s="164"/>
      <c r="N8" s="164"/>
      <c r="O8" s="164"/>
      <c r="P8" s="164"/>
    </row>
    <row r="9" spans="1:23" s="61" customFormat="1" ht="12.75">
      <c r="A9" s="157"/>
      <c r="B9" s="157"/>
      <c r="C9" s="157"/>
      <c r="D9" s="159"/>
      <c r="E9" s="60" t="s">
        <v>2</v>
      </c>
      <c r="F9" s="60" t="s">
        <v>3</v>
      </c>
      <c r="G9" s="60" t="s">
        <v>4</v>
      </c>
      <c r="H9" s="60" t="s">
        <v>5</v>
      </c>
      <c r="I9" s="60" t="s">
        <v>6</v>
      </c>
      <c r="J9" s="60" t="s">
        <v>7</v>
      </c>
      <c r="K9" s="60" t="s">
        <v>8</v>
      </c>
      <c r="L9" s="60" t="s">
        <v>9</v>
      </c>
      <c r="M9" s="60" t="s">
        <v>10</v>
      </c>
      <c r="N9" s="60" t="s">
        <v>11</v>
      </c>
      <c r="O9" s="60" t="s">
        <v>12</v>
      </c>
      <c r="P9" s="60" t="s">
        <v>13</v>
      </c>
    </row>
    <row r="10" spans="1:23" s="61" customFormat="1" ht="12.75">
      <c r="A10" s="62"/>
      <c r="B10" s="62"/>
      <c r="C10" s="62"/>
      <c r="D10" s="62"/>
      <c r="E10" s="63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</row>
    <row r="11" spans="1:23" s="61" customFormat="1" ht="12.75">
      <c r="A11" s="62"/>
      <c r="B11" s="62"/>
      <c r="C11" s="62"/>
      <c r="D11" s="62"/>
      <c r="E11" s="63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</row>
    <row r="12" spans="1:23">
      <c r="A12" s="65">
        <v>1000</v>
      </c>
      <c r="B12" s="65"/>
      <c r="C12" s="66" t="s">
        <v>42</v>
      </c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</row>
    <row r="13" spans="1:23">
      <c r="A13" s="65"/>
      <c r="B13" s="65"/>
      <c r="C13" s="66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</row>
    <row r="14" spans="1:23" ht="30">
      <c r="A14" s="65">
        <v>1100</v>
      </c>
      <c r="B14" s="68"/>
      <c r="C14" s="69" t="s">
        <v>43</v>
      </c>
      <c r="D14" s="67"/>
      <c r="E14" s="67"/>
      <c r="F14" s="67"/>
      <c r="G14" s="67"/>
      <c r="H14" s="67"/>
      <c r="I14" s="67"/>
      <c r="J14" s="67"/>
      <c r="K14" s="67"/>
      <c r="L14" s="67"/>
      <c r="M14" s="67"/>
      <c r="N14" s="67"/>
      <c r="O14" s="67"/>
      <c r="P14" s="67"/>
    </row>
    <row r="15" spans="1:23">
      <c r="A15" s="65"/>
      <c r="B15" s="65">
        <v>1130</v>
      </c>
      <c r="C15" s="66" t="s">
        <v>44</v>
      </c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  <c r="O15" s="67"/>
      <c r="P15" s="67"/>
    </row>
    <row r="16" spans="1:23">
      <c r="A16" s="65"/>
      <c r="B16" s="65">
        <v>1131</v>
      </c>
      <c r="C16" s="66" t="s">
        <v>45</v>
      </c>
      <c r="D16" s="67">
        <f>'[1]Estimado 2015'!C27</f>
        <v>11428469.989999998</v>
      </c>
      <c r="E16" s="67">
        <v>857135.25</v>
      </c>
      <c r="F16" s="67">
        <v>876563.64</v>
      </c>
      <c r="G16" s="67">
        <v>894849.21</v>
      </c>
      <c r="H16" s="67">
        <v>909706.21</v>
      </c>
      <c r="I16" s="67">
        <v>930277.46</v>
      </c>
      <c r="J16" s="67">
        <v>948563.01</v>
      </c>
      <c r="K16" s="67">
        <v>948563.01</v>
      </c>
      <c r="L16" s="67">
        <v>962277.17</v>
      </c>
      <c r="M16" s="67">
        <v>999991.13</v>
      </c>
      <c r="N16" s="67">
        <v>1009133.91</v>
      </c>
      <c r="O16" s="67">
        <v>1034276.53</v>
      </c>
      <c r="P16" s="67">
        <v>1057133.47</v>
      </c>
    </row>
    <row r="17" spans="1:16">
      <c r="A17" s="65"/>
      <c r="B17" s="65"/>
      <c r="C17" s="66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</row>
    <row r="18" spans="1:16">
      <c r="A18" s="65"/>
      <c r="B18" s="65"/>
      <c r="C18" s="66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</row>
    <row r="19" spans="1:16" s="54" customFormat="1" ht="12.75">
      <c r="A19" s="70"/>
      <c r="B19" s="70"/>
      <c r="C19" s="71" t="s">
        <v>46</v>
      </c>
      <c r="D19" s="72">
        <f>SUM(D12:D18)</f>
        <v>11428469.989999998</v>
      </c>
      <c r="E19" s="72">
        <f>SUM(E16:E17)</f>
        <v>857135.25</v>
      </c>
      <c r="F19" s="72">
        <f t="shared" ref="F19:P19" si="0">SUM(F12:F18)</f>
        <v>876563.64</v>
      </c>
      <c r="G19" s="72">
        <f t="shared" si="0"/>
        <v>894849.21</v>
      </c>
      <c r="H19" s="72">
        <f t="shared" si="0"/>
        <v>909706.21</v>
      </c>
      <c r="I19" s="72">
        <f t="shared" si="0"/>
        <v>930277.46</v>
      </c>
      <c r="J19" s="72">
        <f t="shared" si="0"/>
        <v>948563.01</v>
      </c>
      <c r="K19" s="72">
        <f t="shared" si="0"/>
        <v>948563.01</v>
      </c>
      <c r="L19" s="72">
        <f t="shared" si="0"/>
        <v>962277.17</v>
      </c>
      <c r="M19" s="72">
        <f t="shared" si="0"/>
        <v>999991.13</v>
      </c>
      <c r="N19" s="72">
        <f t="shared" si="0"/>
        <v>1009133.91</v>
      </c>
      <c r="O19" s="72">
        <f t="shared" si="0"/>
        <v>1034276.53</v>
      </c>
      <c r="P19" s="72">
        <f t="shared" si="0"/>
        <v>1057133.47</v>
      </c>
    </row>
    <row r="20" spans="1:16" s="54" customFormat="1" ht="12.75">
      <c r="A20" s="73"/>
      <c r="B20" s="73"/>
      <c r="C20" s="74"/>
      <c r="D20" s="75"/>
      <c r="E20" s="75"/>
      <c r="F20" s="75"/>
      <c r="G20" s="75"/>
      <c r="H20" s="75"/>
      <c r="I20" s="75"/>
      <c r="J20" s="75"/>
      <c r="K20" s="75"/>
      <c r="L20" s="75"/>
      <c r="M20" s="75"/>
      <c r="N20" s="75"/>
      <c r="O20" s="75"/>
      <c r="P20" s="75"/>
    </row>
    <row r="21" spans="1:16" s="54" customFormat="1" ht="17.25" customHeight="1">
      <c r="A21" s="76"/>
      <c r="B21" s="76"/>
      <c r="C21" s="76" t="s">
        <v>47</v>
      </c>
      <c r="D21" s="77">
        <f>SUM(D19)</f>
        <v>11428469.989999998</v>
      </c>
      <c r="E21" s="77">
        <f>SUM(E19:E20)</f>
        <v>857135.25</v>
      </c>
      <c r="F21" s="77">
        <f t="shared" ref="F21:P21" si="1">SUM(F19:F20)</f>
        <v>876563.64</v>
      </c>
      <c r="G21" s="77">
        <f t="shared" si="1"/>
        <v>894849.21</v>
      </c>
      <c r="H21" s="77">
        <f t="shared" si="1"/>
        <v>909706.21</v>
      </c>
      <c r="I21" s="77">
        <f t="shared" si="1"/>
        <v>930277.46</v>
      </c>
      <c r="J21" s="77">
        <f t="shared" si="1"/>
        <v>948563.01</v>
      </c>
      <c r="K21" s="77">
        <f t="shared" si="1"/>
        <v>948563.01</v>
      </c>
      <c r="L21" s="77">
        <f t="shared" si="1"/>
        <v>962277.17</v>
      </c>
      <c r="M21" s="77">
        <f t="shared" si="1"/>
        <v>999991.13</v>
      </c>
      <c r="N21" s="77">
        <f t="shared" si="1"/>
        <v>1009133.91</v>
      </c>
      <c r="O21" s="77">
        <f t="shared" si="1"/>
        <v>1034276.53</v>
      </c>
      <c r="P21" s="77">
        <f t="shared" si="1"/>
        <v>1057133.47</v>
      </c>
    </row>
    <row r="24" spans="1:16">
      <c r="A24" s="79" t="s">
        <v>48</v>
      </c>
      <c r="B24" s="80" t="s">
        <v>49</v>
      </c>
    </row>
    <row r="26" spans="1:16" s="58" customFormat="1">
      <c r="A26" s="131"/>
      <c r="B26" s="131"/>
      <c r="D26" s="143"/>
      <c r="E26" s="143"/>
      <c r="F26" s="143"/>
      <c r="G26" s="132"/>
      <c r="H26" s="132"/>
      <c r="I26" s="132"/>
      <c r="J26" s="132"/>
      <c r="L26" s="143"/>
      <c r="M26" s="143"/>
      <c r="N26" s="143"/>
      <c r="O26" s="143"/>
      <c r="P26" s="132"/>
    </row>
    <row r="27" spans="1:16" s="58" customFormat="1">
      <c r="A27" s="131"/>
      <c r="B27" s="131"/>
      <c r="D27" s="132"/>
      <c r="F27" s="132"/>
      <c r="G27" s="132"/>
      <c r="H27" s="132"/>
      <c r="I27" s="132"/>
      <c r="J27" s="132"/>
      <c r="L27" s="132"/>
      <c r="N27" s="132"/>
      <c r="O27" s="132"/>
      <c r="P27" s="132"/>
    </row>
    <row r="28" spans="1:16" s="58" customFormat="1">
      <c r="A28" s="131"/>
      <c r="B28" s="131"/>
      <c r="D28" s="132"/>
      <c r="F28" s="132"/>
      <c r="G28" s="132"/>
      <c r="H28" s="132"/>
      <c r="I28" s="132"/>
      <c r="J28" s="132"/>
      <c r="L28" s="132"/>
      <c r="N28" s="132"/>
      <c r="O28" s="132"/>
      <c r="P28" s="132"/>
    </row>
    <row r="29" spans="1:16" s="58" customFormat="1">
      <c r="A29" s="131"/>
      <c r="B29" s="131"/>
      <c r="D29" s="132"/>
      <c r="F29" s="132"/>
      <c r="G29" s="132"/>
      <c r="H29" s="132"/>
      <c r="I29" s="132"/>
      <c r="J29" s="132"/>
      <c r="L29" s="132"/>
      <c r="N29" s="132"/>
      <c r="O29" s="132"/>
      <c r="P29" s="132"/>
    </row>
    <row r="30" spans="1:16" s="58" customFormat="1">
      <c r="A30" s="131"/>
      <c r="B30" s="131"/>
      <c r="D30" s="132"/>
      <c r="F30" s="132"/>
      <c r="G30" s="132"/>
      <c r="H30" s="132"/>
      <c r="I30" s="132"/>
      <c r="J30" s="132"/>
      <c r="L30" s="132"/>
      <c r="N30" s="132"/>
      <c r="O30" s="132"/>
      <c r="P30" s="132"/>
    </row>
    <row r="31" spans="1:16" s="58" customFormat="1">
      <c r="A31" s="131"/>
      <c r="B31" s="131"/>
      <c r="D31" s="143"/>
      <c r="E31" s="143"/>
      <c r="F31" s="143"/>
      <c r="G31" s="132"/>
      <c r="H31" s="132"/>
      <c r="I31" s="132"/>
      <c r="J31" s="132"/>
      <c r="L31" s="143"/>
      <c r="M31" s="143"/>
      <c r="N31" s="143"/>
      <c r="O31" s="143"/>
      <c r="P31" s="132"/>
    </row>
    <row r="32" spans="1:16" s="58" customFormat="1">
      <c r="A32" s="131"/>
      <c r="B32" s="131"/>
      <c r="D32" s="143"/>
      <c r="E32" s="143"/>
      <c r="F32" s="143"/>
      <c r="G32" s="132"/>
      <c r="H32" s="132"/>
      <c r="I32" s="132"/>
      <c r="J32" s="132"/>
      <c r="L32" s="143"/>
      <c r="M32" s="143"/>
      <c r="N32" s="143"/>
      <c r="O32" s="143"/>
      <c r="P32" s="132"/>
    </row>
    <row r="33" spans="1:16" s="58" customFormat="1">
      <c r="A33" s="131"/>
      <c r="B33" s="131"/>
      <c r="D33" s="132"/>
      <c r="E33" s="132"/>
      <c r="F33" s="132"/>
      <c r="G33" s="132"/>
      <c r="H33" s="132"/>
      <c r="I33" s="132"/>
      <c r="J33" s="132"/>
      <c r="L33" s="132"/>
      <c r="M33" s="132"/>
      <c r="N33" s="132"/>
      <c r="O33" s="132"/>
      <c r="P33" s="132"/>
    </row>
    <row r="34" spans="1:16" s="58" customFormat="1">
      <c r="A34" s="131"/>
      <c r="B34" s="131"/>
      <c r="D34" s="132"/>
      <c r="E34" s="132"/>
      <c r="F34" s="132"/>
      <c r="G34" s="132"/>
      <c r="H34" s="132"/>
      <c r="I34" s="132"/>
      <c r="J34" s="132"/>
      <c r="K34" s="132"/>
      <c r="L34" s="132"/>
      <c r="M34" s="132"/>
      <c r="N34" s="132"/>
      <c r="O34" s="132"/>
      <c r="P34" s="132"/>
    </row>
    <row r="35" spans="1:16"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78"/>
    </row>
    <row r="36" spans="1:16"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</row>
    <row r="37" spans="1:16"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</row>
    <row r="38" spans="1:16"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</row>
    <row r="39" spans="1:16">
      <c r="D39" s="78"/>
      <c r="E39" s="78"/>
      <c r="F39" s="78"/>
      <c r="G39" s="78"/>
      <c r="H39" s="78"/>
      <c r="I39" s="78"/>
      <c r="J39" s="78"/>
      <c r="K39" s="78"/>
      <c r="L39" s="78"/>
      <c r="M39" s="78"/>
      <c r="N39" s="78"/>
      <c r="O39" s="78"/>
      <c r="P39" s="78"/>
    </row>
  </sheetData>
  <mergeCells count="12">
    <mergeCell ref="L4:P4"/>
    <mergeCell ref="A8:A9"/>
    <mergeCell ref="B8:B9"/>
    <mergeCell ref="C8:C9"/>
    <mergeCell ref="D8:D9"/>
    <mergeCell ref="E8:P8"/>
    <mergeCell ref="D26:F26"/>
    <mergeCell ref="L26:O26"/>
    <mergeCell ref="D31:F31"/>
    <mergeCell ref="L31:O31"/>
    <mergeCell ref="D32:F32"/>
    <mergeCell ref="L32:O32"/>
  </mergeCells>
  <pageMargins left="0.39370078740157483" right="0.31496062992125984" top="0.74803149606299213" bottom="0.74803149606299213" header="0.31496062992125984" footer="0.31496062992125984"/>
  <pageSetup scale="73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Ingresos </vt:lpstr>
      <vt:lpstr>Egresos</vt:lpstr>
      <vt:lpstr>Distribucion Aportacion Estatal</vt:lpstr>
      <vt:lpstr>'Distribucion Aportacion Estatal'!Área_de_impresión</vt:lpstr>
      <vt:lpstr>Egresos!Área_de_impresión</vt:lpstr>
      <vt:lpstr>'Ingresos '!Área_de_impresión</vt:lpstr>
    </vt:vector>
  </TitlesOfParts>
  <Company>Usuario Final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FINAL</dc:creator>
  <cp:lastModifiedBy>OFFICINA</cp:lastModifiedBy>
  <cp:lastPrinted>2016-01-21T22:15:42Z</cp:lastPrinted>
  <dcterms:created xsi:type="dcterms:W3CDTF">2015-01-22T16:48:02Z</dcterms:created>
  <dcterms:modified xsi:type="dcterms:W3CDTF">2016-05-20T21:20:31Z</dcterms:modified>
</cp:coreProperties>
</file>